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stinzione mutuo excel xls" sheetId="1" r:id="rId1"/>
  </sheets>
  <definedNames>
    <definedName name="Ammont_prestito" localSheetId="0">'Estinzione mutuo excel xls'!$E$8</definedName>
    <definedName name="_xlnm.Print_Area" localSheetId="0">'Estinzione mutuo excel xls'!$B$5:$H$141</definedName>
    <definedName name="Bil.Iniz" localSheetId="0">IF('Estinzione mutuo excel xls'!IU1&lt;&gt;"",'Estinzione mutuo excel xls'!D65536,"")</definedName>
    <definedName name="Bilancio.finale" localSheetId="0">IF('Estinzione mutuo excel xls'!IR1&lt;&gt;"",'Estinzione mutuo excel xls'!IT1-'Estinzione mutuo excel xls'!IV1,"")</definedName>
    <definedName name="Bilancio_iniz_tab" localSheetId="0">'Estinzione mutuo excel xls'!$H$17</definedName>
    <definedName name="Capitale" localSheetId="0">IF('Estinzione mutuo excel xls'!IS1&lt;&gt;"",MIN('Estinzione mutuo excel xls'!IU1,'Estinzione mutuo excel xls'!Pagam_da_usare-'Estinzione mutuo excel xls'!IV1),"")</definedName>
    <definedName name="Data_inizio_tabella" localSheetId="0">'Estinzione mutuo excel xls'!$H$8</definedName>
    <definedName name="Durata_in_anni" localSheetId="0">'Estinzione mutuo excel xls'!$E$10</definedName>
    <definedName name="Durata_in_anni">#REF!</definedName>
    <definedName name="Interesse" localSheetId="0">IF('Estinzione mutuo excel xls'!IT1&lt;&gt;"",'Estinzione mutuo excel xls'!IV1*'Estinzione mutuo excel xls'!Tasso_periodico,"")</definedName>
    <definedName name="Interesse.Comp" localSheetId="0">IF('Estinzione mutuo excel xls'!IQ1&lt;&gt;"",'Estinzione mutuo excel xls'!A65536+'Estinzione mutuo excel xls'!IT1,"")</definedName>
    <definedName name="Interesse_tabella" localSheetId="0">'Estinzione mutuo excel xls'!$H$18</definedName>
    <definedName name="Mostra.Data" localSheetId="0">IF('Estinzione mutuo excel xls'!IV1&lt;&gt;"",DATE(YEAR('Estinzione mutuo excel xls'!Primo_pagam),MONTH('Estinzione mutuo excel xls'!Primo_pagam)+('Estinzione mutuo excel xls'!IV1-1)*12/'Estinzione mutuo excel xls'!Pagam_per_anno,DAY('Estinzione mutuo excel xls'!Primo_pagam)),"")</definedName>
    <definedName name="pagam.Num" localSheetId="0">IF(OR('Estinzione mutuo excel xls'!A65536="",'Estinzione mutuo excel xls'!A65536='Estinzione mutuo excel xls'!Totale_pagam),"",'Estinzione mutuo excel xls'!A65536+1)</definedName>
    <definedName name="Pagam_calcolato" localSheetId="0">'Estinzione mutuo excel xls'!$H$7</definedName>
    <definedName name="Pagam_da_usare" localSheetId="0">'Estinzione mutuo excel xls'!$D$17</definedName>
    <definedName name="Pagam_inizio_tabella" localSheetId="0">'Estinzione mutuo excel xls'!$H$9</definedName>
    <definedName name="Pagam_per_anno" localSheetId="0">'Estinzione mutuo excel xls'!$E$11</definedName>
    <definedName name="Pagam_per_anno">#REF!</definedName>
    <definedName name="Pagam_registrato" localSheetId="0">'Estinzione mutuo excel xls'!$D$14</definedName>
    <definedName name="Play">656277505</definedName>
    <definedName name="Primo_pagam" localSheetId="0">'Estinzione mutuo excel xls'!$E$12</definedName>
    <definedName name="Primo_pagam_num" localSheetId="0">'Estinzione mutuo excel xls'!$D$18</definedName>
    <definedName name="Tasso_inter_annuale" localSheetId="0">'Estinzione mutuo excel xls'!$E$9</definedName>
    <definedName name="Tasso_inter_annuale">#REF!</definedName>
    <definedName name="Tasso_periodico" localSheetId="0">'Estinzione mutuo excel xls'!Tasso_inter_annuale/'Estinzione mutuo excel xls'!Pagam_per_anno</definedName>
    <definedName name="_xlnm.Print_Titles" localSheetId="0">'Estinzione mutuo excel xls'!$20:$21</definedName>
    <definedName name="Totale_pagam" localSheetId="0">'Estinzione mutuo excel xls'!Pagam_per_anno*'Estinzione mutuo excel xls'!Durata_in_anni</definedName>
    <definedName name="VBAdvanced.VB_Branch_Example" localSheetId="0">'Estinzione mutuo excel xls'!VBAdvanced.VB_Branch_Example</definedName>
    <definedName name="VBAdvanced.VB_Branch_Example">[0]!VBAdvanced.VB_Branch_Example</definedName>
    <definedName name="VBAdvanced.VB_GetWindowsDirectory" localSheetId="0">'Estinzione mutuo excel xls'!VBAdvanced.VB_GetWindowsDirectory</definedName>
    <definedName name="VBAdvanced.VB_GetWindowsDirectory">[0]!VBAdvanced.VB_GetWindowsDirectory</definedName>
  </definedNames>
  <calcPr fullCalcOnLoad="1"/>
</workbook>
</file>

<file path=xl/comments1.xml><?xml version="1.0" encoding="utf-8"?>
<comments xmlns="http://schemas.openxmlformats.org/spreadsheetml/2006/main">
  <authors>
    <author>Rodolfo</author>
  </authors>
  <commentList>
    <comment ref="E12" authorId="0">
      <text>
        <r>
          <rPr>
            <b/>
            <sz val="8"/>
            <color indexed="10"/>
            <rFont val="Tahoma"/>
            <family val="2"/>
          </rPr>
          <t>NB: la data indicata (25/11/2013) è di esempio. Se è possibile, indicate la data, anche approssimativa, nella quale avete iniziato a pagare la prima rata altrimenti lasciate quella inserita la quale non ha rilevanza per il calcolo!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<sst xmlns="http://schemas.openxmlformats.org/spreadsheetml/2006/main" count="35" uniqueCount="34">
  <si>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Tasso di interesse annuale:</t>
  </si>
  <si>
    <t>Pagamento registrato:</t>
  </si>
  <si>
    <t>CALCOLO</t>
  </si>
  <si>
    <t>Pagamento:</t>
  </si>
  <si>
    <t>1° pagamento della tabella:</t>
  </si>
  <si>
    <t>Quota</t>
  </si>
  <si>
    <t>Interessi</t>
  </si>
  <si>
    <t>Capitale</t>
  </si>
  <si>
    <t>Numero di rate annuali:</t>
  </si>
  <si>
    <t>Numero rate</t>
  </si>
  <si>
    <t>Progressivo</t>
  </si>
  <si>
    <t>Debito Residuo</t>
  </si>
  <si>
    <t>da Estinguere</t>
  </si>
  <si>
    <t>Interessi pagati</t>
  </si>
  <si>
    <t>rata dopo rata</t>
  </si>
  <si>
    <t>Riporto del capitale</t>
  </si>
  <si>
    <t>alla data di pagamento</t>
  </si>
  <si>
    <t>Somma originaria del mutuo:</t>
  </si>
  <si>
    <t>Durata del mutuo in anni:</t>
  </si>
  <si>
    <t>Dati del mutuo che si vuole estinguere anticipatamente:</t>
  </si>
  <si>
    <t>Data di scadenza</t>
  </si>
  <si>
    <t>di ogni singola rata</t>
  </si>
  <si>
    <t>Costo di ogni singola rata &gt;</t>
  </si>
  <si>
    <t>Correlate al calcolo estinzione anticipata mutuo excel</t>
  </si>
  <si>
    <t>Data Originaria pagamento 1^ rata:</t>
  </si>
  <si>
    <t>Calcolo Consolidamento Debiti in Unica Rata + Liquidità Aggiuntiva</t>
  </si>
  <si>
    <t>Mutui Con Durata Fino A 40 Anni Conviene? + Banche Che Li Fanno</t>
  </si>
  <si>
    <t>Calcola Convenienza Surroga Rinegoziazione Sostituzione Mutuo</t>
  </si>
  <si>
    <t xml:space="preserve"> Dati Modificabili: Somma originaria; Tasso Tan; Durata del mutuo; Numero rate annuali; Data originaria di scadenza 1^ rata.</t>
  </si>
  <si>
    <t xml:space="preserve">    Quella parziale comporta una nuova rata e un nuovo piano di ammortamento!</t>
  </si>
  <si>
    <r>
      <rPr>
        <b/>
        <u val="single"/>
        <sz val="11"/>
        <color indexed="9"/>
        <rFont val="Arial"/>
        <family val="2"/>
      </rPr>
      <t xml:space="preserve">    </t>
    </r>
    <r>
      <rPr>
        <b/>
        <u val="single"/>
        <sz val="11"/>
        <color indexed="12"/>
        <rFont val="Arial"/>
        <family val="2"/>
      </rPr>
      <t>calcolo nuova rata dopo estinzione parziale mutuo</t>
    </r>
  </si>
  <si>
    <t xml:space="preserve">    Abbiamo un'app che calcola il rimborso parziale con la nuova rata. La trovate su:</t>
  </si>
  <si>
    <r>
      <t xml:space="preserve">    </t>
    </r>
    <r>
      <rPr>
        <b/>
        <sz val="10"/>
        <color indexed="12"/>
        <rFont val="Arial"/>
        <family val="2"/>
      </rPr>
      <t>NNBB:</t>
    </r>
    <r>
      <rPr>
        <b/>
        <sz val="10"/>
        <rFont val="Arial"/>
        <family val="2"/>
      </rPr>
      <t xml:space="preserve"> volete calcolare l'estinzione anticipata parziale del mutuo? </t>
    </r>
  </si>
  <si>
    <t>Foglio di calcolo estinzione anticipata mutuo excel xls fino a 40 anni - SocialFin.it - 2024 Edition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</si>
</sst>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[$-410]dddd\ d\ mmmm\ yyyy"/>
    <numFmt numFmtId="195" formatCode="h\.mm\.ss"/>
    <numFmt numFmtId="196" formatCode="&quot;€&quot;\ #,##0.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Geneva"/>
      <family val="0"/>
    </font>
    <font>
      <b/>
      <sz val="10"/>
      <color indexed="11"/>
      <name val="Geneva"/>
      <family val="0"/>
    </font>
    <font>
      <b/>
      <sz val="8"/>
      <name val="Arial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2"/>
      <name val="Arial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3"/>
      <color indexed="12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0"/>
      <name val="Arial"/>
      <family val="2"/>
    </font>
    <font>
      <sz val="14"/>
      <color rgb="FF0000FF"/>
      <name val="Times New Roman"/>
      <family val="1"/>
    </font>
    <font>
      <b/>
      <sz val="10"/>
      <color rgb="FF0000FF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0000FF"/>
      <name val="Arial"/>
      <family val="2"/>
    </font>
    <font>
      <b/>
      <sz val="13"/>
      <color rgb="FF0000FF"/>
      <name val="Arial"/>
      <family val="2"/>
    </font>
    <font>
      <b/>
      <sz val="9"/>
      <color theme="1"/>
      <name val="Arial"/>
      <family val="2"/>
    </font>
    <font>
      <b/>
      <sz val="13"/>
      <color theme="0"/>
      <name val="Arial"/>
      <family val="2"/>
    </font>
    <font>
      <b/>
      <sz val="11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0" fillId="0" borderId="0" xfId="46" applyFont="1" applyAlignment="1">
      <alignment horizontal="centerContinuous"/>
    </xf>
    <xf numFmtId="188" fontId="4" fillId="0" borderId="10" xfId="46" applyFont="1" applyFill="1" applyBorder="1" applyAlignment="1">
      <alignment/>
    </xf>
    <xf numFmtId="188" fontId="4" fillId="0" borderId="0" xfId="46" applyFont="1" applyAlignment="1">
      <alignment horizontal="right"/>
    </xf>
    <xf numFmtId="188" fontId="0" fillId="0" borderId="10" xfId="46" applyFont="1" applyFill="1" applyBorder="1" applyAlignment="1">
      <alignment/>
    </xf>
    <xf numFmtId="188" fontId="4" fillId="0" borderId="0" xfId="46" applyFont="1" applyAlignment="1">
      <alignment horizontal="centerContinuous"/>
    </xf>
    <xf numFmtId="188" fontId="5" fillId="33" borderId="0" xfId="46" applyFont="1" applyFill="1" applyAlignment="1">
      <alignment/>
    </xf>
    <xf numFmtId="188" fontId="0" fillId="0" borderId="0" xfId="46" applyFont="1" applyAlignment="1">
      <alignment horizontal="right"/>
    </xf>
    <xf numFmtId="188" fontId="5" fillId="33" borderId="0" xfId="46" applyFont="1" applyFill="1" applyAlignment="1">
      <alignment horizontal="left"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7" fillId="0" borderId="0" xfId="46" applyFont="1" applyFill="1" applyAlignment="1">
      <alignment/>
    </xf>
    <xf numFmtId="14" fontId="4" fillId="0" borderId="11" xfId="46" applyNumberFormat="1" applyFont="1" applyBorder="1" applyAlignment="1">
      <alignment horizontal="center"/>
    </xf>
    <xf numFmtId="188" fontId="4" fillId="0" borderId="11" xfId="46" applyFont="1" applyBorder="1" applyAlignment="1">
      <alignment horizontal="center"/>
    </xf>
    <xf numFmtId="188" fontId="4" fillId="0" borderId="12" xfId="46" applyFont="1" applyBorder="1" applyAlignment="1">
      <alignment horizontal="center"/>
    </xf>
    <xf numFmtId="188" fontId="4" fillId="0" borderId="0" xfId="46" applyFont="1" applyFill="1" applyBorder="1" applyAlignment="1">
      <alignment/>
    </xf>
    <xf numFmtId="188" fontId="0" fillId="0" borderId="0" xfId="46" applyFont="1" applyAlignment="1">
      <alignment vertical="center"/>
    </xf>
    <xf numFmtId="188" fontId="67" fillId="0" borderId="0" xfId="36" applyNumberFormat="1" applyFont="1" applyAlignment="1" applyProtection="1">
      <alignment vertical="center"/>
      <protection/>
    </xf>
    <xf numFmtId="188" fontId="68" fillId="0" borderId="13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0" fillId="0" borderId="0" xfId="46" applyFont="1" applyBorder="1" applyAlignment="1">
      <alignment horizontal="centerContinuous" vertical="top"/>
    </xf>
    <xf numFmtId="188" fontId="0" fillId="0" borderId="0" xfId="46" applyFont="1" applyFill="1" applyBorder="1" applyAlignment="1">
      <alignment/>
    </xf>
    <xf numFmtId="188" fontId="0" fillId="0" borderId="0" xfId="46" applyFont="1" applyFill="1" applyBorder="1" applyAlignment="1">
      <alignment/>
    </xf>
    <xf numFmtId="188" fontId="69" fillId="0" borderId="0" xfId="46" applyFont="1" applyBorder="1" applyAlignment="1">
      <alignment horizontal="right" vertical="center"/>
    </xf>
    <xf numFmtId="188" fontId="70" fillId="0" borderId="13" xfId="46" applyFont="1" applyFill="1" applyBorder="1" applyAlignment="1">
      <alignment vertical="center"/>
    </xf>
    <xf numFmtId="188" fontId="71" fillId="0" borderId="0" xfId="46" applyFont="1" applyFill="1" applyBorder="1" applyAlignment="1">
      <alignment/>
    </xf>
    <xf numFmtId="193" fontId="72" fillId="0" borderId="0" xfId="46" applyNumberFormat="1" applyFont="1" applyFill="1" applyBorder="1" applyAlignment="1">
      <alignment vertical="center"/>
    </xf>
    <xf numFmtId="188" fontId="73" fillId="0" borderId="10" xfId="46" applyFont="1" applyFill="1" applyBorder="1" applyAlignment="1">
      <alignment/>
    </xf>
    <xf numFmtId="188" fontId="73" fillId="34" borderId="0" xfId="46" applyFont="1" applyFill="1" applyAlignment="1">
      <alignment/>
    </xf>
    <xf numFmtId="188" fontId="71" fillId="34" borderId="11" xfId="46" applyFont="1" applyFill="1" applyBorder="1" applyAlignment="1">
      <alignment horizontal="center"/>
    </xf>
    <xf numFmtId="188" fontId="73" fillId="0" borderId="0" xfId="46" applyFont="1" applyFill="1" applyAlignment="1">
      <alignment/>
    </xf>
    <xf numFmtId="188" fontId="71" fillId="0" borderId="0" xfId="46" applyFont="1" applyFill="1" applyAlignment="1">
      <alignment horizontal="right"/>
    </xf>
    <xf numFmtId="188" fontId="73" fillId="0" borderId="0" xfId="46" applyFont="1" applyFill="1" applyAlignment="1">
      <alignment horizontal="centerContinuous"/>
    </xf>
    <xf numFmtId="188" fontId="0" fillId="35" borderId="0" xfId="46" applyFont="1" applyFill="1" applyAlignment="1">
      <alignment/>
    </xf>
    <xf numFmtId="41" fontId="4" fillId="35" borderId="11" xfId="49" applyFont="1" applyFill="1" applyBorder="1" applyAlignment="1">
      <alignment horizontal="center"/>
    </xf>
    <xf numFmtId="188" fontId="0" fillId="0" borderId="0" xfId="46" applyFont="1" applyFill="1" applyAlignment="1">
      <alignment vertical="center"/>
    </xf>
    <xf numFmtId="41" fontId="0" fillId="35" borderId="11" xfId="49" applyFont="1" applyFill="1" applyBorder="1" applyAlignment="1">
      <alignment horizontal="center"/>
    </xf>
    <xf numFmtId="14" fontId="0" fillId="0" borderId="11" xfId="46" applyNumberFormat="1" applyFont="1" applyBorder="1" applyAlignment="1">
      <alignment horizontal="center"/>
    </xf>
    <xf numFmtId="188" fontId="0" fillId="0" borderId="11" xfId="46" applyFont="1" applyBorder="1" applyAlignment="1">
      <alignment horizontal="center"/>
    </xf>
    <xf numFmtId="188" fontId="73" fillId="34" borderId="11" xfId="46" applyFont="1" applyFill="1" applyBorder="1" applyAlignment="1">
      <alignment horizontal="center"/>
    </xf>
    <xf numFmtId="188" fontId="0" fillId="0" borderId="12" xfId="46" applyFont="1" applyBorder="1" applyAlignment="1">
      <alignment horizontal="center"/>
    </xf>
    <xf numFmtId="188" fontId="9" fillId="0" borderId="0" xfId="46" applyFont="1" applyBorder="1" applyAlignment="1">
      <alignment horizontal="right"/>
    </xf>
    <xf numFmtId="188" fontId="74" fillId="0" borderId="0" xfId="46" applyFont="1" applyFill="1" applyBorder="1" applyAlignment="1">
      <alignment vertical="center"/>
    </xf>
    <xf numFmtId="188" fontId="68" fillId="0" borderId="14" xfId="46" applyFont="1" applyFill="1" applyBorder="1" applyAlignment="1">
      <alignment vertical="center"/>
    </xf>
    <xf numFmtId="188" fontId="75" fillId="0" borderId="15" xfId="46" applyFont="1" applyFill="1" applyBorder="1" applyAlignment="1">
      <alignment vertical="center"/>
    </xf>
    <xf numFmtId="188" fontId="0" fillId="0" borderId="0" xfId="46" applyFont="1" applyBorder="1" applyAlignment="1">
      <alignment vertical="top"/>
    </xf>
    <xf numFmtId="188" fontId="71" fillId="0" borderId="0" xfId="46" applyFont="1" applyFill="1" applyBorder="1" applyAlignment="1">
      <alignment horizontal="right" vertical="top"/>
    </xf>
    <xf numFmtId="188" fontId="4" fillId="0" borderId="0" xfId="46" applyFont="1" applyFill="1" applyBorder="1" applyAlignment="1">
      <alignment horizontal="left" vertical="top"/>
    </xf>
    <xf numFmtId="188" fontId="0" fillId="0" borderId="0" xfId="46" applyFont="1" applyAlignment="1">
      <alignment vertical="top"/>
    </xf>
    <xf numFmtId="188" fontId="4" fillId="0" borderId="0" xfId="46" applyFont="1" applyAlignment="1">
      <alignment vertical="top"/>
    </xf>
    <xf numFmtId="188" fontId="71" fillId="0" borderId="0" xfId="46" applyFont="1" applyFill="1" applyAlignment="1">
      <alignment horizontal="right" vertical="top"/>
    </xf>
    <xf numFmtId="41" fontId="5" fillId="0" borderId="0" xfId="49" applyFont="1" applyFill="1" applyBorder="1" applyAlignment="1">
      <alignment horizontal="left" vertical="top"/>
    </xf>
    <xf numFmtId="188" fontId="73" fillId="0" borderId="0" xfId="46" applyFont="1" applyAlignment="1">
      <alignment vertical="top"/>
    </xf>
    <xf numFmtId="188" fontId="71" fillId="0" borderId="0" xfId="46" applyFont="1" applyFill="1" applyAlignment="1">
      <alignment vertical="top"/>
    </xf>
    <xf numFmtId="188" fontId="8" fillId="0" borderId="16" xfId="46" applyFont="1" applyFill="1" applyBorder="1" applyAlignment="1">
      <alignment horizontal="center" vertical="center"/>
    </xf>
    <xf numFmtId="188" fontId="8" fillId="0" borderId="16" xfId="46" applyFont="1" applyFill="1" applyBorder="1" applyAlignment="1">
      <alignment horizontal="center"/>
    </xf>
    <xf numFmtId="188" fontId="76" fillId="34" borderId="16" xfId="46" applyFont="1" applyFill="1" applyBorder="1" applyAlignment="1">
      <alignment horizontal="center" vertical="center"/>
    </xf>
    <xf numFmtId="188" fontId="8" fillId="0" borderId="17" xfId="46" applyFont="1" applyFill="1" applyBorder="1" applyAlignment="1">
      <alignment horizontal="center"/>
    </xf>
    <xf numFmtId="188" fontId="8" fillId="0" borderId="18" xfId="46" applyFont="1" applyFill="1" applyBorder="1" applyAlignment="1">
      <alignment horizontal="center" vertical="center"/>
    </xf>
    <xf numFmtId="188" fontId="8" fillId="0" borderId="18" xfId="46" applyFont="1" applyFill="1" applyBorder="1" applyAlignment="1">
      <alignment horizontal="center"/>
    </xf>
    <xf numFmtId="188" fontId="76" fillId="34" borderId="18" xfId="46" applyFont="1" applyFill="1" applyBorder="1" applyAlignment="1">
      <alignment horizontal="center" vertical="center"/>
    </xf>
    <xf numFmtId="188" fontId="8" fillId="0" borderId="19" xfId="46" applyFont="1" applyFill="1" applyBorder="1" applyAlignment="1">
      <alignment horizontal="center"/>
    </xf>
    <xf numFmtId="188" fontId="77" fillId="35" borderId="0" xfId="46" applyFont="1" applyFill="1" applyAlignment="1">
      <alignment vertical="center"/>
    </xf>
    <xf numFmtId="188" fontId="0" fillId="0" borderId="0" xfId="46" applyFont="1" applyFill="1" applyAlignment="1">
      <alignment vertical="top"/>
    </xf>
    <xf numFmtId="188" fontId="67" fillId="0" borderId="0" xfId="36" applyNumberFormat="1" applyFont="1" applyAlignment="1" applyProtection="1">
      <alignment vertical="top"/>
      <protection/>
    </xf>
    <xf numFmtId="10" fontId="78" fillId="36" borderId="0" xfId="46" applyNumberFormat="1" applyFont="1" applyFill="1" applyBorder="1" applyAlignment="1" applyProtection="1">
      <alignment horizontal="right" vertical="top"/>
      <protection locked="0"/>
    </xf>
    <xf numFmtId="0" fontId="78" fillId="36" borderId="0" xfId="49" applyNumberFormat="1" applyFont="1" applyFill="1" applyBorder="1" applyAlignment="1" applyProtection="1">
      <alignment vertical="top"/>
      <protection locked="0"/>
    </xf>
    <xf numFmtId="14" fontId="78" fillId="36" borderId="0" xfId="49" applyNumberFormat="1" applyFont="1" applyFill="1" applyBorder="1" applyAlignment="1" applyProtection="1">
      <alignment horizontal="right" vertical="top"/>
      <protection locked="0"/>
    </xf>
    <xf numFmtId="188" fontId="79" fillId="0" borderId="0" xfId="36" applyNumberFormat="1" applyFont="1" applyAlignment="1" applyProtection="1">
      <alignment vertical="center"/>
      <protection/>
    </xf>
    <xf numFmtId="188" fontId="79" fillId="0" borderId="0" xfId="36" applyNumberFormat="1" applyFont="1" applyFill="1" applyAlignment="1" applyProtection="1">
      <alignment vertical="center"/>
      <protection/>
    </xf>
    <xf numFmtId="188" fontId="79" fillId="0" borderId="0" xfId="36" applyNumberFormat="1" applyFont="1" applyAlignment="1" applyProtection="1">
      <alignment vertical="top"/>
      <protection/>
    </xf>
    <xf numFmtId="188" fontId="79" fillId="0" borderId="0" xfId="36" applyNumberFormat="1" applyFont="1" applyFill="1" applyAlignment="1" applyProtection="1">
      <alignment vertical="top"/>
      <protection/>
    </xf>
    <xf numFmtId="188" fontId="14" fillId="0" borderId="0" xfId="46" applyFont="1" applyBorder="1" applyAlignment="1">
      <alignment horizontal="right" vertical="top"/>
    </xf>
    <xf numFmtId="196" fontId="78" fillId="36" borderId="0" xfId="46" applyNumberFormat="1" applyFont="1" applyFill="1" applyBorder="1" applyAlignment="1" applyProtection="1">
      <alignment horizontal="right" vertical="top"/>
      <protection locked="0"/>
    </xf>
    <xf numFmtId="188" fontId="4" fillId="0" borderId="11" xfId="46" applyFont="1" applyFill="1" applyBorder="1" applyAlignment="1">
      <alignment vertical="top"/>
    </xf>
    <xf numFmtId="188" fontId="5" fillId="0" borderId="11" xfId="46" applyFont="1" applyFill="1" applyBorder="1" applyAlignment="1">
      <alignment/>
    </xf>
    <xf numFmtId="188" fontId="4" fillId="0" borderId="11" xfId="46" applyFont="1" applyFill="1" applyBorder="1" applyAlignment="1">
      <alignment/>
    </xf>
    <xf numFmtId="188" fontId="5" fillId="0" borderId="20" xfId="46" applyFont="1" applyFill="1" applyBorder="1" applyAlignment="1">
      <alignment/>
    </xf>
    <xf numFmtId="188" fontId="0" fillId="0" borderId="11" xfId="46" applyFont="1" applyFill="1" applyBorder="1" applyAlignment="1">
      <alignment/>
    </xf>
    <xf numFmtId="188" fontId="5" fillId="35" borderId="16" xfId="46" applyFont="1" applyFill="1" applyBorder="1" applyAlignment="1">
      <alignment horizontal="center"/>
    </xf>
    <xf numFmtId="188" fontId="5" fillId="35" borderId="18" xfId="46" applyFont="1" applyFill="1" applyBorder="1" applyAlignment="1">
      <alignment horizontal="center"/>
    </xf>
    <xf numFmtId="188" fontId="1" fillId="0" borderId="0" xfId="46" applyFont="1" applyBorder="1" applyAlignment="1">
      <alignment horizontal="left" vertical="top"/>
    </xf>
    <xf numFmtId="188" fontId="5" fillId="0" borderId="0" xfId="46" applyFont="1" applyAlignment="1">
      <alignment vertical="top"/>
    </xf>
    <xf numFmtId="188" fontId="79" fillId="0" borderId="0" xfId="36" applyNumberFormat="1" applyFont="1" applyAlignment="1" applyProtection="1">
      <alignment horizontal="left" vertical="top"/>
      <protection/>
    </xf>
    <xf numFmtId="188" fontId="79" fillId="0" borderId="0" xfId="36" applyNumberFormat="1" applyFont="1" applyFill="1" applyAlignment="1" applyProtection="1">
      <alignment horizontal="left" vertical="top"/>
      <protection/>
    </xf>
    <xf numFmtId="188" fontId="1" fillId="0" borderId="21" xfId="46" applyFont="1" applyFill="1" applyBorder="1" applyAlignment="1">
      <alignment vertical="top"/>
    </xf>
    <xf numFmtId="188" fontId="73" fillId="0" borderId="0" xfId="46" applyFont="1" applyFill="1" applyAlignment="1">
      <alignment vertical="top"/>
    </xf>
    <xf numFmtId="188" fontId="78" fillId="0" borderId="11" xfId="46" applyFont="1" applyFill="1" applyBorder="1" applyAlignment="1">
      <alignment horizontal="left" vertical="top"/>
    </xf>
    <xf numFmtId="188" fontId="4" fillId="0" borderId="0" xfId="46" applyFont="1" applyFill="1" applyBorder="1" applyAlignment="1">
      <alignment horizontal="right" vertical="top"/>
    </xf>
    <xf numFmtId="188" fontId="6" fillId="0" borderId="0" xfId="46" applyFont="1" applyFill="1" applyBorder="1" applyAlignment="1">
      <alignment horizontal="left" vertical="top"/>
    </xf>
    <xf numFmtId="188" fontId="5" fillId="0" borderId="0" xfId="46" applyFont="1" applyFill="1" applyBorder="1" applyAlignment="1">
      <alignment vertical="top"/>
    </xf>
    <xf numFmtId="188" fontId="80" fillId="0" borderId="0" xfId="46" applyFont="1" applyFill="1" applyBorder="1" applyAlignment="1">
      <alignment horizontal="right" vertical="top"/>
    </xf>
    <xf numFmtId="193" fontId="81" fillId="0" borderId="0" xfId="46" applyNumberFormat="1" applyFont="1" applyFill="1" applyBorder="1" applyAlignment="1">
      <alignment horizontal="center" vertical="top"/>
    </xf>
    <xf numFmtId="0" fontId="78" fillId="36" borderId="0" xfId="49" applyNumberFormat="1" applyFont="1" applyFill="1" applyBorder="1" applyAlignment="1" applyProtection="1">
      <alignment horizontal="right" vertical="top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estinzione-anticipata-mutuo.htm" TargetMode="External" /><Relationship Id="rId3" Type="http://schemas.openxmlformats.org/officeDocument/2006/relationships/hyperlink" Target="https://www.socialfin.it/calcolo-estinzione-anticipata-mutu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180975</xdr:rowOff>
    </xdr:from>
    <xdr:to>
      <xdr:col>4</xdr:col>
      <xdr:colOff>876300</xdr:colOff>
      <xdr:row>3</xdr:row>
      <xdr:rowOff>104775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3228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calcolo-consolidamento-debiti-da-prestiti-e-finanziamenti.htm" TargetMode="External" /><Relationship Id="rId2" Type="http://schemas.openxmlformats.org/officeDocument/2006/relationships/hyperlink" Target="https://www.socialfin.it/calcolo-surroga-rinegoziazione-o-sostituzione-mutuo.htm" TargetMode="External" /><Relationship Id="rId3" Type="http://schemas.openxmlformats.org/officeDocument/2006/relationships/hyperlink" Target="https://www.socialfin.it/mutui-fino-a-40-anni.htm" TargetMode="External" /><Relationship Id="rId4" Type="http://schemas.openxmlformats.org/officeDocument/2006/relationships/hyperlink" Target="https://www.socialfin.it/calcolo-rata-mutuo-dopo-estinzione-parziale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9"/>
  <sheetViews>
    <sheetView showGridLines="0" tabSelected="1" zoomScale="110" zoomScaleNormal="110" zoomScalePageLayoutView="0" workbookViewId="0" topLeftCell="A1">
      <pane xSplit="8" ySplit="4" topLeftCell="J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57" sqref="J57"/>
    </sheetView>
  </sheetViews>
  <sheetFormatPr defaultColWidth="0" defaultRowHeight="12.75"/>
  <cols>
    <col min="1" max="1" width="1.1484375" style="1" customWidth="1"/>
    <col min="2" max="2" width="18.28125" style="35" customWidth="1"/>
    <col min="3" max="3" width="17.00390625" style="1" customWidth="1"/>
    <col min="4" max="4" width="19.7109375" style="1" hidden="1" customWidth="1"/>
    <col min="5" max="5" width="18.7109375" style="1" customWidth="1"/>
    <col min="6" max="6" width="19.8515625" style="1" customWidth="1"/>
    <col min="7" max="7" width="23.140625" style="30" customWidth="1"/>
    <col min="8" max="8" width="27.7109375" style="1" customWidth="1"/>
    <col min="9" max="9" width="19.28125" style="1" customWidth="1"/>
    <col min="10" max="10" width="16.57421875" style="1" customWidth="1"/>
    <col min="11" max="12" width="12.7109375" style="1" hidden="1" customWidth="1"/>
    <col min="13" max="16384" width="0" style="1" hidden="1" customWidth="1"/>
  </cols>
  <sheetData>
    <row r="1" spans="2:8" s="18" customFormat="1" ht="18.75" customHeight="1">
      <c r="B1" s="37"/>
      <c r="E1" s="19"/>
      <c r="F1" s="64" t="s">
        <v>23</v>
      </c>
      <c r="G1" s="64"/>
      <c r="H1" s="64"/>
    </row>
    <row r="2" spans="2:8" s="18" customFormat="1" ht="19.5" customHeight="1">
      <c r="B2" s="37"/>
      <c r="E2" s="19"/>
      <c r="F2" s="70" t="s">
        <v>25</v>
      </c>
      <c r="G2" s="71"/>
      <c r="H2" s="70"/>
    </row>
    <row r="3" spans="2:8" s="50" customFormat="1" ht="17.25" customHeight="1">
      <c r="B3" s="65"/>
      <c r="E3" s="66"/>
      <c r="F3" s="72" t="s">
        <v>27</v>
      </c>
      <c r="G3" s="73"/>
      <c r="H3" s="72"/>
    </row>
    <row r="4" spans="2:8" s="50" customFormat="1" ht="18.75" customHeight="1" thickBot="1">
      <c r="B4" s="65"/>
      <c r="F4" s="72" t="s">
        <v>26</v>
      </c>
      <c r="G4" s="73"/>
      <c r="H4" s="72"/>
    </row>
    <row r="5" spans="2:8" s="44" customFormat="1" ht="24.75" customHeight="1" thickBot="1">
      <c r="B5" s="46" t="s">
        <v>33</v>
      </c>
      <c r="C5" s="20"/>
      <c r="D5" s="20"/>
      <c r="E5" s="20"/>
      <c r="F5" s="20"/>
      <c r="G5" s="26"/>
      <c r="H5" s="45"/>
    </row>
    <row r="6" spans="2:7" s="50" customFormat="1" ht="18" customHeight="1">
      <c r="B6" s="87" t="s">
        <v>28</v>
      </c>
      <c r="G6" s="88"/>
    </row>
    <row r="7" spans="2:8" s="50" customFormat="1" ht="18" customHeight="1">
      <c r="B7" s="89" t="s">
        <v>19</v>
      </c>
      <c r="C7" s="90"/>
      <c r="D7" s="91"/>
      <c r="F7" s="92"/>
      <c r="G7" s="93" t="s">
        <v>22</v>
      </c>
      <c r="H7" s="94">
        <f>PMT(Tasso_periodico,Totale_pagam,-Ammont_prestito)</f>
        <v>460.9174140962642</v>
      </c>
    </row>
    <row r="8" spans="2:8" s="47" customFormat="1" ht="18" customHeight="1">
      <c r="B8" s="76"/>
      <c r="C8" s="74" t="s">
        <v>17</v>
      </c>
      <c r="E8" s="75">
        <v>140000</v>
      </c>
      <c r="G8" s="48"/>
      <c r="H8" s="49"/>
    </row>
    <row r="9" spans="2:9" s="50" customFormat="1" ht="18" customHeight="1">
      <c r="B9" s="76"/>
      <c r="C9" s="74" t="s">
        <v>0</v>
      </c>
      <c r="E9" s="67">
        <v>0.0249</v>
      </c>
      <c r="F9" s="83" t="s">
        <v>32</v>
      </c>
      <c r="G9" s="52"/>
      <c r="H9" s="53"/>
      <c r="I9" s="54"/>
    </row>
    <row r="10" spans="2:8" s="50" customFormat="1" ht="18" customHeight="1">
      <c r="B10" s="76"/>
      <c r="C10" s="74" t="s">
        <v>18</v>
      </c>
      <c r="E10" s="68">
        <v>40</v>
      </c>
      <c r="F10" s="84" t="s">
        <v>29</v>
      </c>
      <c r="G10" s="55"/>
      <c r="H10" s="51"/>
    </row>
    <row r="11" spans="2:8" s="50" customFormat="1" ht="18" customHeight="1">
      <c r="B11" s="76"/>
      <c r="C11" s="74" t="s">
        <v>8</v>
      </c>
      <c r="E11" s="95">
        <v>12</v>
      </c>
      <c r="F11" s="84" t="s">
        <v>31</v>
      </c>
      <c r="G11" s="55"/>
      <c r="H11" s="51"/>
    </row>
    <row r="12" spans="2:8" s="50" customFormat="1" ht="18" customHeight="1" thickBot="1">
      <c r="B12" s="76"/>
      <c r="C12" s="74" t="s">
        <v>24</v>
      </c>
      <c r="E12" s="69">
        <v>41603</v>
      </c>
      <c r="F12" s="85" t="s">
        <v>30</v>
      </c>
      <c r="G12" s="86"/>
      <c r="H12" s="85"/>
    </row>
    <row r="13" spans="2:8" s="21" customFormat="1" ht="10.5" customHeight="1" hidden="1">
      <c r="B13" s="77"/>
      <c r="C13" s="24"/>
      <c r="D13" s="23"/>
      <c r="E13" s="23"/>
      <c r="F13" s="17"/>
      <c r="G13" s="27"/>
      <c r="H13" s="17"/>
    </row>
    <row r="14" spans="2:8" ht="12" customHeight="1" hidden="1">
      <c r="B14" s="78"/>
      <c r="C14" s="43" t="s">
        <v>1</v>
      </c>
      <c r="D14" s="13"/>
      <c r="E14" s="7"/>
      <c r="F14" s="3"/>
      <c r="G14" s="34"/>
      <c r="H14" s="3"/>
    </row>
    <row r="15" spans="2:8" s="21" customFormat="1" ht="13.5" hidden="1" thickBot="1">
      <c r="B15" s="78"/>
      <c r="C15" s="25"/>
      <c r="F15" s="25"/>
      <c r="G15" s="28">
        <f>+Pagam_calcolato*Pagam_per_anno</f>
        <v>5531.008969155171</v>
      </c>
      <c r="H15" s="22"/>
    </row>
    <row r="16" spans="2:8" ht="16.5" customHeight="1" hidden="1">
      <c r="B16" s="79" t="s">
        <v>2</v>
      </c>
      <c r="C16" s="4"/>
      <c r="D16" s="4"/>
      <c r="E16" s="6"/>
      <c r="F16" s="6"/>
      <c r="G16" s="29"/>
      <c r="H16" s="6"/>
    </row>
    <row r="17" spans="2:8" ht="13.5" hidden="1" thickBot="1">
      <c r="B17" s="78"/>
      <c r="C17" s="5" t="s">
        <v>3</v>
      </c>
      <c r="D17" s="8">
        <f>IF(Pagam_registrato=0,Pagam_calcolato,Pagam_registrato)</f>
        <v>460.9174140962642</v>
      </c>
      <c r="E17" s="2"/>
      <c r="F17" s="2"/>
      <c r="G17" s="33" t="str">
        <f>"Bilancio iniziale al pagamento "&amp;TEXT(Primo_pagam_num,"0")&amp;":"</f>
        <v>Bilancio iniziale al pagamento 1:</v>
      </c>
      <c r="H17" s="8">
        <f>FV(Tasso_inter_annuale/Pagam_per_anno,Primo_pagam_num-1,Pagam_da_usare,-Ammont_prestito)</f>
        <v>140000</v>
      </c>
    </row>
    <row r="18" spans="2:8" ht="13.5" hidden="1" thickBot="1">
      <c r="B18" s="80"/>
      <c r="C18" s="9" t="s">
        <v>4</v>
      </c>
      <c r="D18" s="10">
        <f>IF(H8=0,IF(H9=0,1,H9),1+E11*(YEAR(H8)-YEAR(E12))+INT(E11*(MONTH(H8)-MONTH(E12))/12)+IF(DAY(H8)&gt;DAY(E12),1))</f>
        <v>1</v>
      </c>
      <c r="E18" s="2"/>
      <c r="F18" s="2"/>
      <c r="G18" s="33" t="str">
        <f>"Interesse composto prima del pagamento "&amp;TEXT(Primo_pagam_num,"0")&amp;":"</f>
        <v>Interesse composto prima del pagamento 1:</v>
      </c>
      <c r="H18" s="8">
        <f>Pagam_da_usare*(Primo_pagam_num-1)-(Ammont_prestito-Bilancio_iniz_tab)</f>
        <v>0</v>
      </c>
    </row>
    <row r="19" spans="2:7" ht="13.5" hidden="1" thickBot="1">
      <c r="B19" s="80"/>
      <c r="G19" s="32"/>
    </row>
    <row r="20" spans="2:11" s="2" customFormat="1" ht="12.75" customHeight="1">
      <c r="B20" s="81" t="s">
        <v>9</v>
      </c>
      <c r="C20" s="56" t="s">
        <v>20</v>
      </c>
      <c r="D20" s="56" t="s">
        <v>15</v>
      </c>
      <c r="E20" s="57" t="s">
        <v>5</v>
      </c>
      <c r="F20" s="57" t="s">
        <v>5</v>
      </c>
      <c r="G20" s="58" t="s">
        <v>11</v>
      </c>
      <c r="H20" s="59" t="s">
        <v>13</v>
      </c>
      <c r="K20"/>
    </row>
    <row r="21" spans="2:11" s="2" customFormat="1" ht="13.5" thickBot="1">
      <c r="B21" s="82" t="s">
        <v>10</v>
      </c>
      <c r="C21" s="60" t="s">
        <v>21</v>
      </c>
      <c r="D21" s="60" t="s">
        <v>16</v>
      </c>
      <c r="E21" s="61" t="s">
        <v>6</v>
      </c>
      <c r="F21" s="61" t="s">
        <v>7</v>
      </c>
      <c r="G21" s="62" t="s">
        <v>12</v>
      </c>
      <c r="H21" s="63" t="s">
        <v>14</v>
      </c>
      <c r="K21"/>
    </row>
    <row r="22" spans="2:12" s="2" customFormat="1" ht="20.25" customHeight="1">
      <c r="B22" s="38">
        <f>IF(Primo_pagam_num&lt;Totale_pagam,Primo_pagam_num,"")</f>
        <v>1</v>
      </c>
      <c r="C22" s="39">
        <f aca="true" t="shared" si="0" ref="C22:C85">Mostra.Data</f>
        <v>41603</v>
      </c>
      <c r="D22" s="40">
        <f>IF(B22&lt;&gt;"",IF(Bilancio_iniz_tab&lt;0,0,Bilancio_iniz_tab),"")</f>
        <v>140000</v>
      </c>
      <c r="E22" s="40">
        <f aca="true" t="shared" si="1" ref="E22:E85">Interesse</f>
        <v>290.5</v>
      </c>
      <c r="F22" s="40">
        <f aca="true" t="shared" si="2" ref="F22:F85">Capitale</f>
        <v>170.41741409626422</v>
      </c>
      <c r="G22" s="41">
        <f aca="true" t="shared" si="3" ref="G22:G85">Bilancio.finale</f>
        <v>139829.58258590373</v>
      </c>
      <c r="H22" s="42">
        <f>IF(B22&lt;&gt;"",E22+Interesse_tabella,"")</f>
        <v>290.5</v>
      </c>
      <c r="J22" s="12"/>
      <c r="K22"/>
      <c r="L22"/>
    </row>
    <row r="23" spans="2:12" s="2" customFormat="1" ht="12.75">
      <c r="B23" s="38">
        <f aca="true" t="shared" si="4" ref="B23:B86">pagam.Num</f>
        <v>2</v>
      </c>
      <c r="C23" s="39">
        <f t="shared" si="0"/>
        <v>41633</v>
      </c>
      <c r="D23" s="40">
        <f aca="true" t="shared" si="5" ref="D23:D86">Bil.Iniz</f>
        <v>139829.58258590373</v>
      </c>
      <c r="E23" s="40">
        <f t="shared" si="1"/>
        <v>290.14638386575024</v>
      </c>
      <c r="F23" s="40">
        <f t="shared" si="2"/>
        <v>170.771030230514</v>
      </c>
      <c r="G23" s="41">
        <f t="shared" si="3"/>
        <v>139658.81155567322</v>
      </c>
      <c r="H23" s="42">
        <f aca="true" t="shared" si="6" ref="H23:H86">Interesse.Comp</f>
        <v>580.6463838657503</v>
      </c>
      <c r="K23" s="11"/>
      <c r="L23"/>
    </row>
    <row r="24" spans="2:12" s="2" customFormat="1" ht="12.75">
      <c r="B24" s="38">
        <f t="shared" si="4"/>
        <v>3</v>
      </c>
      <c r="C24" s="39">
        <f t="shared" si="0"/>
        <v>41664</v>
      </c>
      <c r="D24" s="40">
        <f t="shared" si="5"/>
        <v>139658.81155567322</v>
      </c>
      <c r="E24" s="40">
        <f t="shared" si="1"/>
        <v>289.79203397802195</v>
      </c>
      <c r="F24" s="40">
        <f t="shared" si="2"/>
        <v>171.12538011824228</v>
      </c>
      <c r="G24" s="41">
        <f t="shared" si="3"/>
        <v>139487.686175555</v>
      </c>
      <c r="H24" s="42">
        <f t="shared" si="6"/>
        <v>870.4384178437722</v>
      </c>
      <c r="K24"/>
      <c r="L24"/>
    </row>
    <row r="25" spans="2:12" s="2" customFormat="1" ht="12.75">
      <c r="B25" s="38">
        <f t="shared" si="4"/>
        <v>4</v>
      </c>
      <c r="C25" s="39">
        <f t="shared" si="0"/>
        <v>41695</v>
      </c>
      <c r="D25" s="40">
        <f t="shared" si="5"/>
        <v>139487.686175555</v>
      </c>
      <c r="E25" s="40">
        <f t="shared" si="1"/>
        <v>289.4369488142766</v>
      </c>
      <c r="F25" s="40">
        <f t="shared" si="2"/>
        <v>171.48046528198762</v>
      </c>
      <c r="G25" s="41">
        <f t="shared" si="3"/>
        <v>139316.205710273</v>
      </c>
      <c r="H25" s="42">
        <f t="shared" si="6"/>
        <v>1159.8753666580487</v>
      </c>
      <c r="K25"/>
      <c r="L25"/>
    </row>
    <row r="26" spans="2:12" s="2" customFormat="1" ht="12.75">
      <c r="B26" s="38">
        <f t="shared" si="4"/>
        <v>5</v>
      </c>
      <c r="C26" s="39">
        <f t="shared" si="0"/>
        <v>41723</v>
      </c>
      <c r="D26" s="40">
        <f t="shared" si="5"/>
        <v>139316.205710273</v>
      </c>
      <c r="E26" s="40">
        <f t="shared" si="1"/>
        <v>289.0811268488165</v>
      </c>
      <c r="F26" s="40">
        <f t="shared" si="2"/>
        <v>171.83628724744773</v>
      </c>
      <c r="G26" s="41">
        <f t="shared" si="3"/>
        <v>139144.36942302555</v>
      </c>
      <c r="H26" s="42">
        <f t="shared" si="6"/>
        <v>1448.9564935068652</v>
      </c>
      <c r="K26"/>
      <c r="L26"/>
    </row>
    <row r="27" spans="2:12" s="2" customFormat="1" ht="12.75">
      <c r="B27" s="38">
        <f t="shared" si="4"/>
        <v>6</v>
      </c>
      <c r="C27" s="39">
        <f t="shared" si="0"/>
        <v>41754</v>
      </c>
      <c r="D27" s="40">
        <f t="shared" si="5"/>
        <v>139144.36942302555</v>
      </c>
      <c r="E27" s="40">
        <f t="shared" si="1"/>
        <v>288.724566552778</v>
      </c>
      <c r="F27" s="40">
        <f t="shared" si="2"/>
        <v>172.1928475434862</v>
      </c>
      <c r="G27" s="41">
        <f t="shared" si="3"/>
        <v>138972.17657548207</v>
      </c>
      <c r="H27" s="42">
        <f t="shared" si="6"/>
        <v>1737.6810600596432</v>
      </c>
      <c r="K27"/>
      <c r="L27"/>
    </row>
    <row r="28" spans="2:12" s="2" customFormat="1" ht="12.75">
      <c r="B28" s="38">
        <f t="shared" si="4"/>
        <v>7</v>
      </c>
      <c r="C28" s="39">
        <f t="shared" si="0"/>
        <v>41784</v>
      </c>
      <c r="D28" s="40">
        <f t="shared" si="5"/>
        <v>138972.17657548207</v>
      </c>
      <c r="E28" s="40">
        <f t="shared" si="1"/>
        <v>288.3672663941253</v>
      </c>
      <c r="F28" s="40">
        <f t="shared" si="2"/>
        <v>172.55014770213893</v>
      </c>
      <c r="G28" s="41">
        <f t="shared" si="3"/>
        <v>138799.62642777993</v>
      </c>
      <c r="H28" s="42">
        <f t="shared" si="6"/>
        <v>2026.0483264537684</v>
      </c>
      <c r="K28"/>
      <c r="L28"/>
    </row>
    <row r="29" spans="2:12" s="2" customFormat="1" ht="12.75">
      <c r="B29" s="38">
        <f>pagam.Num</f>
        <v>8</v>
      </c>
      <c r="C29" s="39">
        <f t="shared" si="0"/>
        <v>41815</v>
      </c>
      <c r="D29" s="40">
        <f t="shared" si="5"/>
        <v>138799.62642777993</v>
      </c>
      <c r="E29" s="40">
        <f t="shared" si="1"/>
        <v>288.0092248376434</v>
      </c>
      <c r="F29" s="40">
        <f t="shared" si="2"/>
        <v>172.90818925862084</v>
      </c>
      <c r="G29" s="41">
        <f t="shared" si="3"/>
        <v>138626.7182385213</v>
      </c>
      <c r="H29" s="42">
        <f t="shared" si="6"/>
        <v>2314.057551291412</v>
      </c>
      <c r="K29"/>
      <c r="L29"/>
    </row>
    <row r="30" spans="2:12" s="2" customFormat="1" ht="12.75">
      <c r="B30" s="38">
        <f t="shared" si="4"/>
        <v>9</v>
      </c>
      <c r="C30" s="39">
        <f t="shared" si="0"/>
        <v>41845</v>
      </c>
      <c r="D30" s="40">
        <f t="shared" si="5"/>
        <v>138626.7182385213</v>
      </c>
      <c r="E30" s="40">
        <f t="shared" si="1"/>
        <v>287.6504403449317</v>
      </c>
      <c r="F30" s="40">
        <f t="shared" si="2"/>
        <v>173.2669737513325</v>
      </c>
      <c r="G30" s="41">
        <f t="shared" si="3"/>
        <v>138453.45126476997</v>
      </c>
      <c r="H30" s="42">
        <f t="shared" si="6"/>
        <v>2601.7079916363436</v>
      </c>
      <c r="K30"/>
      <c r="L30"/>
    </row>
    <row r="31" spans="2:12" s="2" customFormat="1" ht="12.75">
      <c r="B31" s="38">
        <f t="shared" si="4"/>
        <v>10</v>
      </c>
      <c r="C31" s="39">
        <f t="shared" si="0"/>
        <v>41876</v>
      </c>
      <c r="D31" s="40">
        <f t="shared" si="5"/>
        <v>138453.45126476997</v>
      </c>
      <c r="E31" s="40">
        <f t="shared" si="1"/>
        <v>287.2909113743977</v>
      </c>
      <c r="F31" s="40">
        <f t="shared" si="2"/>
        <v>173.62650272186653</v>
      </c>
      <c r="G31" s="41">
        <f t="shared" si="3"/>
        <v>138279.8247620481</v>
      </c>
      <c r="H31" s="42">
        <f t="shared" si="6"/>
        <v>2888.9989030107413</v>
      </c>
      <c r="K31"/>
      <c r="L31"/>
    </row>
    <row r="32" spans="2:12" s="2" customFormat="1" ht="12.75">
      <c r="B32" s="38">
        <f t="shared" si="4"/>
        <v>11</v>
      </c>
      <c r="C32" s="39">
        <f t="shared" si="0"/>
        <v>41907</v>
      </c>
      <c r="D32" s="40">
        <f t="shared" si="5"/>
        <v>138279.8247620481</v>
      </c>
      <c r="E32" s="40">
        <f t="shared" si="1"/>
        <v>286.9306363812498</v>
      </c>
      <c r="F32" s="40">
        <f t="shared" si="2"/>
        <v>173.9867777150144</v>
      </c>
      <c r="G32" s="41">
        <f t="shared" si="3"/>
        <v>138105.8379843331</v>
      </c>
      <c r="H32" s="42">
        <f t="shared" si="6"/>
        <v>3175.929539391991</v>
      </c>
      <c r="K32"/>
      <c r="L32"/>
    </row>
    <row r="33" spans="2:12" s="2" customFormat="1" ht="12.75">
      <c r="B33" s="38">
        <f t="shared" si="4"/>
        <v>12</v>
      </c>
      <c r="C33" s="39">
        <f t="shared" si="0"/>
        <v>41937</v>
      </c>
      <c r="D33" s="40">
        <f t="shared" si="5"/>
        <v>138105.8379843331</v>
      </c>
      <c r="E33" s="40">
        <f t="shared" si="1"/>
        <v>286.5696138174912</v>
      </c>
      <c r="F33" s="40">
        <f t="shared" si="2"/>
        <v>174.34780027877304</v>
      </c>
      <c r="G33" s="41">
        <f t="shared" si="3"/>
        <v>137931.49018405433</v>
      </c>
      <c r="H33" s="42">
        <f t="shared" si="6"/>
        <v>3462.4991532094823</v>
      </c>
      <c r="K33"/>
      <c r="L33"/>
    </row>
    <row r="34" spans="2:12" s="2" customFormat="1" ht="12.75">
      <c r="B34" s="38">
        <f t="shared" si="4"/>
        <v>13</v>
      </c>
      <c r="C34" s="39">
        <f t="shared" si="0"/>
        <v>41968</v>
      </c>
      <c r="D34" s="40">
        <f t="shared" si="5"/>
        <v>137931.49018405433</v>
      </c>
      <c r="E34" s="40">
        <f t="shared" si="1"/>
        <v>286.20784213191274</v>
      </c>
      <c r="F34" s="40">
        <f t="shared" si="2"/>
        <v>174.70957196435148</v>
      </c>
      <c r="G34" s="41">
        <f t="shared" si="3"/>
        <v>137756.78061209</v>
      </c>
      <c r="H34" s="42">
        <f t="shared" si="6"/>
        <v>3748.706995341395</v>
      </c>
      <c r="K34"/>
      <c r="L34"/>
    </row>
    <row r="35" spans="2:12" s="2" customFormat="1" ht="12.75">
      <c r="B35" s="38">
        <f t="shared" si="4"/>
        <v>14</v>
      </c>
      <c r="C35" s="39">
        <f t="shared" si="0"/>
        <v>41998</v>
      </c>
      <c r="D35" s="40">
        <f t="shared" si="5"/>
        <v>137756.78061209</v>
      </c>
      <c r="E35" s="40">
        <f t="shared" si="1"/>
        <v>285.84531977008675</v>
      </c>
      <c r="F35" s="40">
        <f t="shared" si="2"/>
        <v>175.07209432617748</v>
      </c>
      <c r="G35" s="41">
        <f t="shared" si="3"/>
        <v>137581.70851776382</v>
      </c>
      <c r="H35" s="42">
        <f t="shared" si="6"/>
        <v>4034.552315111482</v>
      </c>
      <c r="K35"/>
      <c r="L35"/>
    </row>
    <row r="36" spans="2:12" s="2" customFormat="1" ht="12.75">
      <c r="B36" s="38">
        <f t="shared" si="4"/>
        <v>15</v>
      </c>
      <c r="C36" s="39">
        <f t="shared" si="0"/>
        <v>42029</v>
      </c>
      <c r="D36" s="40">
        <f t="shared" si="5"/>
        <v>137581.70851776382</v>
      </c>
      <c r="E36" s="40">
        <f t="shared" si="1"/>
        <v>285.48204517435994</v>
      </c>
      <c r="F36" s="40">
        <f t="shared" si="2"/>
        <v>175.43536892190428</v>
      </c>
      <c r="G36" s="41">
        <f t="shared" si="3"/>
        <v>137406.27314884192</v>
      </c>
      <c r="H36" s="42">
        <f t="shared" si="6"/>
        <v>4320.034360285842</v>
      </c>
      <c r="K36"/>
      <c r="L36"/>
    </row>
    <row r="37" spans="2:12" s="2" customFormat="1" ht="12.75">
      <c r="B37" s="38">
        <f t="shared" si="4"/>
        <v>16</v>
      </c>
      <c r="C37" s="39">
        <f t="shared" si="0"/>
        <v>42060</v>
      </c>
      <c r="D37" s="40">
        <f t="shared" si="5"/>
        <v>137406.27314884192</v>
      </c>
      <c r="E37" s="40">
        <f t="shared" si="1"/>
        <v>285.118016783847</v>
      </c>
      <c r="F37" s="40">
        <f t="shared" si="2"/>
        <v>175.79939731241723</v>
      </c>
      <c r="G37" s="41">
        <f t="shared" si="3"/>
        <v>137230.4737515295</v>
      </c>
      <c r="H37" s="42">
        <f t="shared" si="6"/>
        <v>4605.1523770696895</v>
      </c>
      <c r="K37"/>
      <c r="L37"/>
    </row>
    <row r="38" spans="2:12" s="2" customFormat="1" ht="12.75">
      <c r="B38" s="38">
        <f t="shared" si="4"/>
        <v>17</v>
      </c>
      <c r="C38" s="39">
        <f t="shared" si="0"/>
        <v>42088</v>
      </c>
      <c r="D38" s="40">
        <f t="shared" si="5"/>
        <v>137230.4737515295</v>
      </c>
      <c r="E38" s="40">
        <f t="shared" si="1"/>
        <v>284.7532330344237</v>
      </c>
      <c r="F38" s="40">
        <f t="shared" si="2"/>
        <v>176.1641810618405</v>
      </c>
      <c r="G38" s="41">
        <f t="shared" si="3"/>
        <v>137054.30957046765</v>
      </c>
      <c r="H38" s="42">
        <f t="shared" si="6"/>
        <v>4889.905610104113</v>
      </c>
      <c r="K38"/>
      <c r="L38"/>
    </row>
    <row r="39" spans="2:12" s="2" customFormat="1" ht="12.75">
      <c r="B39" s="38">
        <f t="shared" si="4"/>
        <v>18</v>
      </c>
      <c r="C39" s="39">
        <f t="shared" si="0"/>
        <v>42119</v>
      </c>
      <c r="D39" s="40">
        <f t="shared" si="5"/>
        <v>137054.30957046765</v>
      </c>
      <c r="E39" s="40">
        <f t="shared" si="1"/>
        <v>284.38769235872036</v>
      </c>
      <c r="F39" s="40">
        <f t="shared" si="2"/>
        <v>176.52972173754387</v>
      </c>
      <c r="G39" s="41">
        <f t="shared" si="3"/>
        <v>136877.7798487301</v>
      </c>
      <c r="H39" s="42">
        <f t="shared" si="6"/>
        <v>5174.293302462834</v>
      </c>
      <c r="K39"/>
      <c r="L39"/>
    </row>
    <row r="40" spans="2:12" s="2" customFormat="1" ht="12.75">
      <c r="B40" s="38">
        <f t="shared" si="4"/>
        <v>19</v>
      </c>
      <c r="C40" s="39">
        <f t="shared" si="0"/>
        <v>42149</v>
      </c>
      <c r="D40" s="40">
        <f t="shared" si="5"/>
        <v>136877.7798487301</v>
      </c>
      <c r="E40" s="40">
        <f t="shared" si="1"/>
        <v>284.02139318611495</v>
      </c>
      <c r="F40" s="40">
        <f t="shared" si="2"/>
        <v>176.89602091014928</v>
      </c>
      <c r="G40" s="41">
        <f t="shared" si="3"/>
        <v>136700.88382781995</v>
      </c>
      <c r="H40" s="42">
        <f t="shared" si="6"/>
        <v>5458.314695648949</v>
      </c>
      <c r="K40"/>
      <c r="L40"/>
    </row>
    <row r="41" spans="2:12" s="2" customFormat="1" ht="12.75">
      <c r="B41" s="38">
        <f t="shared" si="4"/>
        <v>20</v>
      </c>
      <c r="C41" s="39">
        <f t="shared" si="0"/>
        <v>42180</v>
      </c>
      <c r="D41" s="40">
        <f t="shared" si="5"/>
        <v>136700.88382781995</v>
      </c>
      <c r="E41" s="40">
        <f t="shared" si="1"/>
        <v>283.6543339427264</v>
      </c>
      <c r="F41" s="40">
        <f t="shared" si="2"/>
        <v>177.26308015353783</v>
      </c>
      <c r="G41" s="41">
        <f t="shared" si="3"/>
        <v>136523.62074766643</v>
      </c>
      <c r="H41" s="42">
        <f t="shared" si="6"/>
        <v>5741.969029591675</v>
      </c>
      <c r="K41"/>
      <c r="L41"/>
    </row>
    <row r="42" spans="2:12" s="2" customFormat="1" ht="12.75">
      <c r="B42" s="38">
        <f t="shared" si="4"/>
        <v>21</v>
      </c>
      <c r="C42" s="39">
        <f t="shared" si="0"/>
        <v>42210</v>
      </c>
      <c r="D42" s="40">
        <f t="shared" si="5"/>
        <v>136523.62074766643</v>
      </c>
      <c r="E42" s="40">
        <f t="shared" si="1"/>
        <v>283.28651305140784</v>
      </c>
      <c r="F42" s="40">
        <f t="shared" si="2"/>
        <v>177.6309010448564</v>
      </c>
      <c r="G42" s="41">
        <f t="shared" si="3"/>
        <v>136345.98984662158</v>
      </c>
      <c r="H42" s="42">
        <f t="shared" si="6"/>
        <v>6025.255542643083</v>
      </c>
      <c r="K42"/>
      <c r="L42"/>
    </row>
    <row r="43" spans="2:12" s="2" customFormat="1" ht="12.75">
      <c r="B43" s="38">
        <f t="shared" si="4"/>
        <v>22</v>
      </c>
      <c r="C43" s="39">
        <f t="shared" si="0"/>
        <v>42241</v>
      </c>
      <c r="D43" s="40">
        <f t="shared" si="5"/>
        <v>136345.98984662158</v>
      </c>
      <c r="E43" s="40">
        <f t="shared" si="1"/>
        <v>282.91792893173977</v>
      </c>
      <c r="F43" s="40">
        <f t="shared" si="2"/>
        <v>177.99948516452446</v>
      </c>
      <c r="G43" s="41">
        <f t="shared" si="3"/>
        <v>136167.99036145705</v>
      </c>
      <c r="H43" s="42">
        <f t="shared" si="6"/>
        <v>6308.1734715748225</v>
      </c>
      <c r="J43"/>
      <c r="K43"/>
      <c r="L43"/>
    </row>
    <row r="44" spans="2:12" s="2" customFormat="1" ht="12.75">
      <c r="B44" s="38">
        <f t="shared" si="4"/>
        <v>23</v>
      </c>
      <c r="C44" s="39">
        <f t="shared" si="0"/>
        <v>42272</v>
      </c>
      <c r="D44" s="40">
        <f t="shared" si="5"/>
        <v>136167.99036145705</v>
      </c>
      <c r="E44" s="40">
        <f t="shared" si="1"/>
        <v>282.5485800000234</v>
      </c>
      <c r="F44" s="40">
        <f t="shared" si="2"/>
        <v>178.36883409624085</v>
      </c>
      <c r="G44" s="41">
        <f t="shared" si="3"/>
        <v>135989.6215273608</v>
      </c>
      <c r="H44" s="42">
        <f t="shared" si="6"/>
        <v>6590.722051574846</v>
      </c>
      <c r="J44"/>
      <c r="K44"/>
      <c r="L44"/>
    </row>
    <row r="45" spans="2:12" s="2" customFormat="1" ht="12.75">
      <c r="B45" s="38">
        <f t="shared" si="4"/>
        <v>24</v>
      </c>
      <c r="C45" s="39">
        <f t="shared" si="0"/>
        <v>42302</v>
      </c>
      <c r="D45" s="40">
        <f t="shared" si="5"/>
        <v>135989.6215273608</v>
      </c>
      <c r="E45" s="40">
        <f t="shared" si="1"/>
        <v>282.1784646692737</v>
      </c>
      <c r="F45" s="40">
        <f t="shared" si="2"/>
        <v>178.73894942699053</v>
      </c>
      <c r="G45" s="41">
        <f t="shared" si="3"/>
        <v>135810.8825779338</v>
      </c>
      <c r="H45" s="42">
        <f t="shared" si="6"/>
        <v>6872.90051624412</v>
      </c>
      <c r="J45"/>
      <c r="K45"/>
      <c r="L45"/>
    </row>
    <row r="46" spans="2:12" s="2" customFormat="1" ht="12.75">
      <c r="B46" s="38">
        <f t="shared" si="4"/>
        <v>25</v>
      </c>
      <c r="C46" s="39">
        <f t="shared" si="0"/>
        <v>42333</v>
      </c>
      <c r="D46" s="40">
        <f t="shared" si="5"/>
        <v>135810.8825779338</v>
      </c>
      <c r="E46" s="40">
        <f t="shared" si="1"/>
        <v>281.8075813492126</v>
      </c>
      <c r="F46" s="40">
        <f t="shared" si="2"/>
        <v>179.1098327470516</v>
      </c>
      <c r="G46" s="41">
        <f t="shared" si="3"/>
        <v>135631.77274518675</v>
      </c>
      <c r="H46" s="42">
        <f t="shared" si="6"/>
        <v>7154.708097593332</v>
      </c>
      <c r="J46"/>
      <c r="K46"/>
      <c r="L46"/>
    </row>
    <row r="47" spans="2:12" s="2" customFormat="1" ht="12.75">
      <c r="B47" s="38">
        <f t="shared" si="4"/>
        <v>26</v>
      </c>
      <c r="C47" s="39">
        <f t="shared" si="0"/>
        <v>42363</v>
      </c>
      <c r="D47" s="40">
        <f t="shared" si="5"/>
        <v>135631.77274518675</v>
      </c>
      <c r="E47" s="40">
        <f t="shared" si="1"/>
        <v>281.4359284462625</v>
      </c>
      <c r="F47" s="40">
        <f t="shared" si="2"/>
        <v>179.48148565000173</v>
      </c>
      <c r="G47" s="41">
        <f t="shared" si="3"/>
        <v>135452.29125953675</v>
      </c>
      <c r="H47" s="42">
        <f t="shared" si="6"/>
        <v>7436.144026039595</v>
      </c>
      <c r="J47"/>
      <c r="K47"/>
      <c r="L47"/>
    </row>
    <row r="48" spans="2:12" s="2" customFormat="1" ht="12.75">
      <c r="B48" s="38">
        <f t="shared" si="4"/>
        <v>27</v>
      </c>
      <c r="C48" s="39">
        <f t="shared" si="0"/>
        <v>42394</v>
      </c>
      <c r="D48" s="40">
        <f t="shared" si="5"/>
        <v>135452.29125953675</v>
      </c>
      <c r="E48" s="40">
        <f t="shared" si="1"/>
        <v>281.06350436353875</v>
      </c>
      <c r="F48" s="40">
        <f t="shared" si="2"/>
        <v>179.85390973272547</v>
      </c>
      <c r="G48" s="41">
        <f t="shared" si="3"/>
        <v>135272.43734980404</v>
      </c>
      <c r="H48" s="42">
        <f t="shared" si="6"/>
        <v>7717.207530403133</v>
      </c>
      <c r="K48"/>
      <c r="L48"/>
    </row>
    <row r="49" spans="2:11" s="2" customFormat="1" ht="12.75">
      <c r="B49" s="38">
        <f t="shared" si="4"/>
        <v>28</v>
      </c>
      <c r="C49" s="39">
        <f t="shared" si="0"/>
        <v>42425</v>
      </c>
      <c r="D49" s="40">
        <f t="shared" si="5"/>
        <v>135272.43734980404</v>
      </c>
      <c r="E49" s="40">
        <f t="shared" si="1"/>
        <v>280.6903075008434</v>
      </c>
      <c r="F49" s="40">
        <f t="shared" si="2"/>
        <v>180.22710659542082</v>
      </c>
      <c r="G49" s="41">
        <f t="shared" si="3"/>
        <v>135092.21024320862</v>
      </c>
      <c r="H49" s="42">
        <f t="shared" si="6"/>
        <v>7997.897837903976</v>
      </c>
      <c r="K49"/>
    </row>
    <row r="50" spans="2:11" s="2" customFormat="1" ht="12.75">
      <c r="B50" s="38">
        <f t="shared" si="4"/>
        <v>29</v>
      </c>
      <c r="C50" s="39">
        <f t="shared" si="0"/>
        <v>42454</v>
      </c>
      <c r="D50" s="40">
        <f t="shared" si="5"/>
        <v>135092.21024320862</v>
      </c>
      <c r="E50" s="40">
        <f t="shared" si="1"/>
        <v>280.3163362546579</v>
      </c>
      <c r="F50" s="40">
        <f t="shared" si="2"/>
        <v>180.6010778416063</v>
      </c>
      <c r="G50" s="41">
        <f t="shared" si="3"/>
        <v>134911.60916536703</v>
      </c>
      <c r="H50" s="42">
        <f t="shared" si="6"/>
        <v>8278.214174158635</v>
      </c>
      <c r="K50"/>
    </row>
    <row r="51" spans="2:11" s="2" customFormat="1" ht="12.75">
      <c r="B51" s="38">
        <f t="shared" si="4"/>
        <v>30</v>
      </c>
      <c r="C51" s="39">
        <f t="shared" si="0"/>
        <v>42485</v>
      </c>
      <c r="D51" s="40">
        <f t="shared" si="5"/>
        <v>134911.60916536703</v>
      </c>
      <c r="E51" s="40">
        <f t="shared" si="1"/>
        <v>279.9415890181366</v>
      </c>
      <c r="F51" s="40">
        <f t="shared" si="2"/>
        <v>180.97582507812763</v>
      </c>
      <c r="G51" s="41">
        <f t="shared" si="3"/>
        <v>134730.6333402889</v>
      </c>
      <c r="H51" s="42">
        <f t="shared" si="6"/>
        <v>8558.155763176772</v>
      </c>
      <c r="K51"/>
    </row>
    <row r="52" spans="2:11" s="2" customFormat="1" ht="12.75">
      <c r="B52" s="38">
        <f t="shared" si="4"/>
        <v>31</v>
      </c>
      <c r="C52" s="39">
        <f t="shared" si="0"/>
        <v>42515</v>
      </c>
      <c r="D52" s="40">
        <f t="shared" si="5"/>
        <v>134730.6333402889</v>
      </c>
      <c r="E52" s="40">
        <f t="shared" si="1"/>
        <v>279.5660641810995</v>
      </c>
      <c r="F52" s="40">
        <f t="shared" si="2"/>
        <v>181.35134991516475</v>
      </c>
      <c r="G52" s="41">
        <f t="shared" si="3"/>
        <v>134549.28199037374</v>
      </c>
      <c r="H52" s="42">
        <f t="shared" si="6"/>
        <v>8837.721827357871</v>
      </c>
      <c r="K52"/>
    </row>
    <row r="53" spans="2:11" s="2" customFormat="1" ht="12.75">
      <c r="B53" s="38">
        <f t="shared" si="4"/>
        <v>32</v>
      </c>
      <c r="C53" s="39">
        <f t="shared" si="0"/>
        <v>42546</v>
      </c>
      <c r="D53" s="40">
        <f t="shared" si="5"/>
        <v>134549.28199037374</v>
      </c>
      <c r="E53" s="40">
        <f t="shared" si="1"/>
        <v>279.1897601300255</v>
      </c>
      <c r="F53" s="40">
        <f t="shared" si="2"/>
        <v>181.72765396623873</v>
      </c>
      <c r="G53" s="41">
        <f t="shared" si="3"/>
        <v>134367.5543364075</v>
      </c>
      <c r="H53" s="42">
        <f t="shared" si="6"/>
        <v>9116.911587487897</v>
      </c>
      <c r="K53"/>
    </row>
    <row r="54" spans="2:11" s="2" customFormat="1" ht="12.75">
      <c r="B54" s="38">
        <f t="shared" si="4"/>
        <v>33</v>
      </c>
      <c r="C54" s="39">
        <f t="shared" si="0"/>
        <v>42576</v>
      </c>
      <c r="D54" s="40">
        <f t="shared" si="5"/>
        <v>134367.5543364075</v>
      </c>
      <c r="E54" s="40">
        <f t="shared" si="1"/>
        <v>278.8126752480456</v>
      </c>
      <c r="F54" s="40">
        <f t="shared" si="2"/>
        <v>182.10473884821863</v>
      </c>
      <c r="G54" s="41">
        <f t="shared" si="3"/>
        <v>134185.4495975593</v>
      </c>
      <c r="H54" s="42">
        <f t="shared" si="6"/>
        <v>9395.724262735943</v>
      </c>
      <c r="K54"/>
    </row>
    <row r="55" spans="2:11" s="2" customFormat="1" ht="12.75">
      <c r="B55" s="38">
        <f t="shared" si="4"/>
        <v>34</v>
      </c>
      <c r="C55" s="39">
        <f t="shared" si="0"/>
        <v>42607</v>
      </c>
      <c r="D55" s="40">
        <f t="shared" si="5"/>
        <v>134185.4495975593</v>
      </c>
      <c r="E55" s="40">
        <f t="shared" si="1"/>
        <v>278.4348079149355</v>
      </c>
      <c r="F55" s="40">
        <f t="shared" si="2"/>
        <v>182.48260618132872</v>
      </c>
      <c r="G55" s="41">
        <f t="shared" si="3"/>
        <v>134002.96699137797</v>
      </c>
      <c r="H55" s="42">
        <f t="shared" si="6"/>
        <v>9674.159070650878</v>
      </c>
      <c r="K55"/>
    </row>
    <row r="56" spans="2:11" s="2" customFormat="1" ht="12.75">
      <c r="B56" s="38">
        <f t="shared" si="4"/>
        <v>35</v>
      </c>
      <c r="C56" s="39">
        <f t="shared" si="0"/>
        <v>42638</v>
      </c>
      <c r="D56" s="40">
        <f t="shared" si="5"/>
        <v>134002.96699137797</v>
      </c>
      <c r="E56" s="40">
        <f t="shared" si="1"/>
        <v>278.0561565071093</v>
      </c>
      <c r="F56" s="40">
        <f t="shared" si="2"/>
        <v>182.86125758915495</v>
      </c>
      <c r="G56" s="41">
        <f t="shared" si="3"/>
        <v>133820.1057337888</v>
      </c>
      <c r="H56" s="42">
        <f t="shared" si="6"/>
        <v>9952.215227157987</v>
      </c>
      <c r="K56"/>
    </row>
    <row r="57" spans="2:8" s="2" customFormat="1" ht="12.75">
      <c r="B57" s="38">
        <f t="shared" si="4"/>
        <v>36</v>
      </c>
      <c r="C57" s="39">
        <f t="shared" si="0"/>
        <v>42668</v>
      </c>
      <c r="D57" s="40">
        <f t="shared" si="5"/>
        <v>133820.1057337888</v>
      </c>
      <c r="E57" s="40">
        <f t="shared" si="1"/>
        <v>277.67671939761175</v>
      </c>
      <c r="F57" s="40">
        <f t="shared" si="2"/>
        <v>183.24069469865248</v>
      </c>
      <c r="G57" s="41">
        <f t="shared" si="3"/>
        <v>133636.86503909016</v>
      </c>
      <c r="H57" s="42">
        <f t="shared" si="6"/>
        <v>10229.8919465556</v>
      </c>
    </row>
    <row r="58" spans="2:8" s="2" customFormat="1" ht="12.75">
      <c r="B58" s="38">
        <f t="shared" si="4"/>
        <v>37</v>
      </c>
      <c r="C58" s="39">
        <f t="shared" si="0"/>
        <v>42699</v>
      </c>
      <c r="D58" s="40">
        <f t="shared" si="5"/>
        <v>133636.86503909016</v>
      </c>
      <c r="E58" s="40">
        <f t="shared" si="1"/>
        <v>277.2964949561121</v>
      </c>
      <c r="F58" s="40">
        <f t="shared" si="2"/>
        <v>183.62091914015213</v>
      </c>
      <c r="G58" s="41">
        <f t="shared" si="3"/>
        <v>133453.24411995002</v>
      </c>
      <c r="H58" s="42">
        <f t="shared" si="6"/>
        <v>10507.188441511711</v>
      </c>
    </row>
    <row r="59" spans="2:8" s="2" customFormat="1" ht="12.75">
      <c r="B59" s="38">
        <f t="shared" si="4"/>
        <v>38</v>
      </c>
      <c r="C59" s="39">
        <f t="shared" si="0"/>
        <v>42729</v>
      </c>
      <c r="D59" s="40">
        <f t="shared" si="5"/>
        <v>133453.24411995002</v>
      </c>
      <c r="E59" s="40">
        <f t="shared" si="1"/>
        <v>276.9154815488963</v>
      </c>
      <c r="F59" s="40">
        <f t="shared" si="2"/>
        <v>184.00193254736791</v>
      </c>
      <c r="G59" s="41">
        <f t="shared" si="3"/>
        <v>133269.24218740265</v>
      </c>
      <c r="H59" s="42">
        <f t="shared" si="6"/>
        <v>10784.103923060607</v>
      </c>
    </row>
    <row r="60" spans="2:8" s="2" customFormat="1" ht="12.75">
      <c r="B60" s="38">
        <f t="shared" si="4"/>
        <v>39</v>
      </c>
      <c r="C60" s="39">
        <f t="shared" si="0"/>
        <v>42760</v>
      </c>
      <c r="D60" s="40">
        <f t="shared" si="5"/>
        <v>133269.24218740265</v>
      </c>
      <c r="E60" s="40">
        <f t="shared" si="1"/>
        <v>276.5336775388605</v>
      </c>
      <c r="F60" s="40">
        <f t="shared" si="2"/>
        <v>184.38373655740372</v>
      </c>
      <c r="G60" s="41">
        <f t="shared" si="3"/>
        <v>133084.85845084523</v>
      </c>
      <c r="H60" s="42">
        <f t="shared" si="6"/>
        <v>11060.637600599468</v>
      </c>
    </row>
    <row r="61" spans="2:8" s="2" customFormat="1" ht="12.75">
      <c r="B61" s="38">
        <f t="shared" si="4"/>
        <v>40</v>
      </c>
      <c r="C61" s="39">
        <f t="shared" si="0"/>
        <v>42791</v>
      </c>
      <c r="D61" s="40">
        <f t="shared" si="5"/>
        <v>133084.85845084523</v>
      </c>
      <c r="E61" s="40">
        <f t="shared" si="1"/>
        <v>276.15108128550384</v>
      </c>
      <c r="F61" s="40">
        <f t="shared" si="2"/>
        <v>184.7663328107604</v>
      </c>
      <c r="G61" s="41">
        <f t="shared" si="3"/>
        <v>132900.09211803446</v>
      </c>
      <c r="H61" s="42">
        <f t="shared" si="6"/>
        <v>11336.788681884971</v>
      </c>
    </row>
    <row r="62" spans="2:8" s="2" customFormat="1" ht="12.75">
      <c r="B62" s="38">
        <f t="shared" si="4"/>
        <v>41</v>
      </c>
      <c r="C62" s="39">
        <f t="shared" si="0"/>
        <v>42819</v>
      </c>
      <c r="D62" s="40">
        <f t="shared" si="5"/>
        <v>132900.09211803446</v>
      </c>
      <c r="E62" s="40">
        <f t="shared" si="1"/>
        <v>275.7676911449215</v>
      </c>
      <c r="F62" s="40">
        <f t="shared" si="2"/>
        <v>185.1497229513427</v>
      </c>
      <c r="G62" s="41">
        <f t="shared" si="3"/>
        <v>132714.9423950831</v>
      </c>
      <c r="H62" s="42">
        <f t="shared" si="6"/>
        <v>11612.556373029893</v>
      </c>
    </row>
    <row r="63" spans="2:8" s="2" customFormat="1" ht="12.75">
      <c r="B63" s="38">
        <f t="shared" si="4"/>
        <v>42</v>
      </c>
      <c r="C63" s="39">
        <f t="shared" si="0"/>
        <v>42850</v>
      </c>
      <c r="D63" s="40">
        <f t="shared" si="5"/>
        <v>132714.9423950831</v>
      </c>
      <c r="E63" s="40">
        <f t="shared" si="1"/>
        <v>275.38350546979746</v>
      </c>
      <c r="F63" s="40">
        <f t="shared" si="2"/>
        <v>185.53390862646677</v>
      </c>
      <c r="G63" s="41">
        <f t="shared" si="3"/>
        <v>132529.40848645664</v>
      </c>
      <c r="H63" s="42">
        <f t="shared" si="6"/>
        <v>11887.93987849969</v>
      </c>
    </row>
    <row r="64" spans="2:8" s="2" customFormat="1" ht="12.75">
      <c r="B64" s="38">
        <f t="shared" si="4"/>
        <v>43</v>
      </c>
      <c r="C64" s="39">
        <f t="shared" si="0"/>
        <v>42880</v>
      </c>
      <c r="D64" s="40">
        <f t="shared" si="5"/>
        <v>132529.40848645664</v>
      </c>
      <c r="E64" s="40">
        <f t="shared" si="1"/>
        <v>274.9985226093975</v>
      </c>
      <c r="F64" s="40">
        <f t="shared" si="2"/>
        <v>185.9188914868667</v>
      </c>
      <c r="G64" s="41">
        <f t="shared" si="3"/>
        <v>132343.48959496978</v>
      </c>
      <c r="H64" s="42">
        <f t="shared" si="6"/>
        <v>12162.938401109088</v>
      </c>
    </row>
    <row r="65" spans="2:8" s="2" customFormat="1" ht="12.75">
      <c r="B65" s="38">
        <f t="shared" si="4"/>
        <v>44</v>
      </c>
      <c r="C65" s="39">
        <f t="shared" si="0"/>
        <v>42911</v>
      </c>
      <c r="D65" s="40">
        <f t="shared" si="5"/>
        <v>132343.48959496978</v>
      </c>
      <c r="E65" s="40">
        <f t="shared" si="1"/>
        <v>274.6127409095623</v>
      </c>
      <c r="F65" s="40">
        <f t="shared" si="2"/>
        <v>186.3046731867019</v>
      </c>
      <c r="G65" s="41">
        <f t="shared" si="3"/>
        <v>132157.18492178307</v>
      </c>
      <c r="H65" s="42">
        <f t="shared" si="6"/>
        <v>12437.55114201865</v>
      </c>
    </row>
    <row r="66" spans="2:8" s="2" customFormat="1" ht="12.75">
      <c r="B66" s="38">
        <f t="shared" si="4"/>
        <v>45</v>
      </c>
      <c r="C66" s="39">
        <f t="shared" si="0"/>
        <v>42941</v>
      </c>
      <c r="D66" s="40">
        <f t="shared" si="5"/>
        <v>132157.18492178307</v>
      </c>
      <c r="E66" s="40">
        <f t="shared" si="1"/>
        <v>274.2261587126999</v>
      </c>
      <c r="F66" s="40">
        <f t="shared" si="2"/>
        <v>186.69125538356434</v>
      </c>
      <c r="G66" s="41">
        <f t="shared" si="3"/>
        <v>131970.4936663995</v>
      </c>
      <c r="H66" s="42">
        <f t="shared" si="6"/>
        <v>12711.77730073135</v>
      </c>
    </row>
    <row r="67" spans="2:8" s="2" customFormat="1" ht="12.75">
      <c r="B67" s="38">
        <f t="shared" si="4"/>
        <v>46</v>
      </c>
      <c r="C67" s="39">
        <f t="shared" si="0"/>
        <v>42972</v>
      </c>
      <c r="D67" s="40">
        <f t="shared" si="5"/>
        <v>131970.4936663995</v>
      </c>
      <c r="E67" s="40">
        <f t="shared" si="1"/>
        <v>273.83877435777896</v>
      </c>
      <c r="F67" s="40">
        <f t="shared" si="2"/>
        <v>187.07863973848526</v>
      </c>
      <c r="G67" s="41">
        <f t="shared" si="3"/>
        <v>131783.415026661</v>
      </c>
      <c r="H67" s="42">
        <f t="shared" si="6"/>
        <v>12985.616075089129</v>
      </c>
    </row>
    <row r="68" spans="2:8" s="2" customFormat="1" ht="12.75">
      <c r="B68" s="38">
        <f t="shared" si="4"/>
        <v>47</v>
      </c>
      <c r="C68" s="39">
        <f t="shared" si="0"/>
        <v>43003</v>
      </c>
      <c r="D68" s="40">
        <f t="shared" si="5"/>
        <v>131783.415026661</v>
      </c>
      <c r="E68" s="40">
        <f t="shared" si="1"/>
        <v>273.4505861803216</v>
      </c>
      <c r="F68" s="40">
        <f t="shared" si="2"/>
        <v>187.46682791594264</v>
      </c>
      <c r="G68" s="41">
        <f t="shared" si="3"/>
        <v>131595.94819874506</v>
      </c>
      <c r="H68" s="42">
        <f t="shared" si="6"/>
        <v>13259.06666126945</v>
      </c>
    </row>
    <row r="69" spans="2:8" s="2" customFormat="1" ht="12.75">
      <c r="B69" s="38">
        <f t="shared" si="4"/>
        <v>48</v>
      </c>
      <c r="C69" s="39">
        <f t="shared" si="0"/>
        <v>43033</v>
      </c>
      <c r="D69" s="40">
        <f t="shared" si="5"/>
        <v>131595.94819874506</v>
      </c>
      <c r="E69" s="40">
        <f t="shared" si="1"/>
        <v>273.061592512396</v>
      </c>
      <c r="F69" s="40">
        <f t="shared" si="2"/>
        <v>187.85582158386825</v>
      </c>
      <c r="G69" s="41">
        <f t="shared" si="3"/>
        <v>131408.0923771612</v>
      </c>
      <c r="H69" s="42">
        <f t="shared" si="6"/>
        <v>13532.128253781846</v>
      </c>
    </row>
    <row r="70" spans="2:8" s="2" customFormat="1" ht="12.75">
      <c r="B70" s="38">
        <f t="shared" si="4"/>
        <v>49</v>
      </c>
      <c r="C70" s="39">
        <f t="shared" si="0"/>
        <v>43064</v>
      </c>
      <c r="D70" s="40">
        <f t="shared" si="5"/>
        <v>131408.0923771612</v>
      </c>
      <c r="E70" s="40">
        <f t="shared" si="1"/>
        <v>272.67179168260947</v>
      </c>
      <c r="F70" s="40">
        <f t="shared" si="2"/>
        <v>188.24562241365476</v>
      </c>
      <c r="G70" s="41">
        <f t="shared" si="3"/>
        <v>131219.84675474756</v>
      </c>
      <c r="H70" s="42">
        <f t="shared" si="6"/>
        <v>13804.800045464455</v>
      </c>
    </row>
    <row r="71" spans="2:8" s="2" customFormat="1" ht="12.75">
      <c r="B71" s="38">
        <f t="shared" si="4"/>
        <v>50</v>
      </c>
      <c r="C71" s="39">
        <f t="shared" si="0"/>
        <v>43094</v>
      </c>
      <c r="D71" s="40">
        <f t="shared" si="5"/>
        <v>131219.84675474756</v>
      </c>
      <c r="E71" s="40">
        <f t="shared" si="1"/>
        <v>272.2811820161012</v>
      </c>
      <c r="F71" s="40">
        <f t="shared" si="2"/>
        <v>188.63623208016304</v>
      </c>
      <c r="G71" s="41">
        <f t="shared" si="3"/>
        <v>131031.2105226674</v>
      </c>
      <c r="H71" s="42">
        <f t="shared" si="6"/>
        <v>14077.081227480556</v>
      </c>
    </row>
    <row r="72" spans="2:8" s="2" customFormat="1" ht="12.75">
      <c r="B72" s="38">
        <f t="shared" si="4"/>
        <v>51</v>
      </c>
      <c r="C72" s="39">
        <f t="shared" si="0"/>
        <v>43125</v>
      </c>
      <c r="D72" s="40">
        <f t="shared" si="5"/>
        <v>131031.2105226674</v>
      </c>
      <c r="E72" s="40">
        <f t="shared" si="1"/>
        <v>271.88976183453485</v>
      </c>
      <c r="F72" s="40">
        <f t="shared" si="2"/>
        <v>189.02765226172937</v>
      </c>
      <c r="G72" s="41">
        <f t="shared" si="3"/>
        <v>130842.18287040567</v>
      </c>
      <c r="H72" s="42">
        <f t="shared" si="6"/>
        <v>14348.97098931509</v>
      </c>
    </row>
    <row r="73" spans="2:8" s="2" customFormat="1" ht="12.75">
      <c r="B73" s="38">
        <f t="shared" si="4"/>
        <v>52</v>
      </c>
      <c r="C73" s="39">
        <f t="shared" si="0"/>
        <v>43156</v>
      </c>
      <c r="D73" s="40">
        <f t="shared" si="5"/>
        <v>130842.18287040567</v>
      </c>
      <c r="E73" s="40">
        <f t="shared" si="1"/>
        <v>271.49752945609174</v>
      </c>
      <c r="F73" s="40">
        <f t="shared" si="2"/>
        <v>189.41988464017248</v>
      </c>
      <c r="G73" s="41">
        <f t="shared" si="3"/>
        <v>130652.7629857655</v>
      </c>
      <c r="H73" s="42">
        <f t="shared" si="6"/>
        <v>14620.468518771182</v>
      </c>
    </row>
    <row r="74" spans="2:8" s="2" customFormat="1" ht="12.75">
      <c r="B74" s="38">
        <f t="shared" si="4"/>
        <v>53</v>
      </c>
      <c r="C74" s="39">
        <f t="shared" si="0"/>
        <v>43184</v>
      </c>
      <c r="D74" s="40">
        <f t="shared" si="5"/>
        <v>130652.7629857655</v>
      </c>
      <c r="E74" s="40">
        <f t="shared" si="1"/>
        <v>271.1044831954634</v>
      </c>
      <c r="F74" s="40">
        <f t="shared" si="2"/>
        <v>189.81293090080084</v>
      </c>
      <c r="G74" s="41">
        <f t="shared" si="3"/>
        <v>130462.95005486469</v>
      </c>
      <c r="H74" s="42">
        <f t="shared" si="6"/>
        <v>14891.573001966646</v>
      </c>
    </row>
    <row r="75" spans="2:8" s="2" customFormat="1" ht="12.75">
      <c r="B75" s="38">
        <f t="shared" si="4"/>
        <v>54</v>
      </c>
      <c r="C75" s="39">
        <f t="shared" si="0"/>
        <v>43215</v>
      </c>
      <c r="D75" s="40">
        <f t="shared" si="5"/>
        <v>130462.95005486469</v>
      </c>
      <c r="E75" s="40">
        <f t="shared" si="1"/>
        <v>270.7106213638442</v>
      </c>
      <c r="F75" s="40">
        <f t="shared" si="2"/>
        <v>190.20679273242</v>
      </c>
      <c r="G75" s="41">
        <f t="shared" si="3"/>
        <v>130272.74326213227</v>
      </c>
      <c r="H75" s="42">
        <f t="shared" si="6"/>
        <v>15162.28362333049</v>
      </c>
    </row>
    <row r="76" spans="2:8" s="2" customFormat="1" ht="12.75">
      <c r="B76" s="38">
        <f t="shared" si="4"/>
        <v>55</v>
      </c>
      <c r="C76" s="39">
        <f t="shared" si="0"/>
        <v>43245</v>
      </c>
      <c r="D76" s="40">
        <f t="shared" si="5"/>
        <v>130272.74326213227</v>
      </c>
      <c r="E76" s="40">
        <f t="shared" si="1"/>
        <v>270.31594226892446</v>
      </c>
      <c r="F76" s="40">
        <f t="shared" si="2"/>
        <v>190.60147182733976</v>
      </c>
      <c r="G76" s="41">
        <f t="shared" si="3"/>
        <v>130082.14179030493</v>
      </c>
      <c r="H76" s="42">
        <f t="shared" si="6"/>
        <v>15432.599565599414</v>
      </c>
    </row>
    <row r="77" spans="2:8" s="2" customFormat="1" ht="12.75">
      <c r="B77" s="38">
        <f t="shared" si="4"/>
        <v>56</v>
      </c>
      <c r="C77" s="39">
        <f t="shared" si="0"/>
        <v>43276</v>
      </c>
      <c r="D77" s="40">
        <f t="shared" si="5"/>
        <v>130082.14179030493</v>
      </c>
      <c r="E77" s="40">
        <f t="shared" si="1"/>
        <v>269.9204442148827</v>
      </c>
      <c r="F77" s="40">
        <f t="shared" si="2"/>
        <v>190.99696988138152</v>
      </c>
      <c r="G77" s="41">
        <f t="shared" si="3"/>
        <v>129891.14482042355</v>
      </c>
      <c r="H77" s="42">
        <f t="shared" si="6"/>
        <v>15702.520009814296</v>
      </c>
    </row>
    <row r="78" spans="2:8" s="2" customFormat="1" ht="12.75">
      <c r="B78" s="38">
        <f t="shared" si="4"/>
        <v>57</v>
      </c>
      <c r="C78" s="39">
        <f t="shared" si="0"/>
        <v>43306</v>
      </c>
      <c r="D78" s="40">
        <f t="shared" si="5"/>
        <v>129891.14482042355</v>
      </c>
      <c r="E78" s="40">
        <f t="shared" si="1"/>
        <v>269.52412550237887</v>
      </c>
      <c r="F78" s="40">
        <f t="shared" si="2"/>
        <v>191.39328859388536</v>
      </c>
      <c r="G78" s="41">
        <f t="shared" si="3"/>
        <v>129699.75153182966</v>
      </c>
      <c r="H78" s="42">
        <f t="shared" si="6"/>
        <v>15972.044135316675</v>
      </c>
    </row>
    <row r="79" spans="2:8" s="2" customFormat="1" ht="12.75">
      <c r="B79" s="38">
        <f t="shared" si="4"/>
        <v>58</v>
      </c>
      <c r="C79" s="39">
        <f t="shared" si="0"/>
        <v>43337</v>
      </c>
      <c r="D79" s="40">
        <f t="shared" si="5"/>
        <v>129699.75153182966</v>
      </c>
      <c r="E79" s="40">
        <f t="shared" si="1"/>
        <v>269.12698442854656</v>
      </c>
      <c r="F79" s="40">
        <f t="shared" si="2"/>
        <v>191.79042966771766</v>
      </c>
      <c r="G79" s="41">
        <f t="shared" si="3"/>
        <v>129507.96110216195</v>
      </c>
      <c r="H79" s="42">
        <f t="shared" si="6"/>
        <v>16241.171119745222</v>
      </c>
    </row>
    <row r="80" spans="2:8" s="2" customFormat="1" ht="12.75">
      <c r="B80" s="38">
        <f t="shared" si="4"/>
        <v>59</v>
      </c>
      <c r="C80" s="39">
        <f t="shared" si="0"/>
        <v>43368</v>
      </c>
      <c r="D80" s="40">
        <f t="shared" si="5"/>
        <v>129507.96110216195</v>
      </c>
      <c r="E80" s="40">
        <f t="shared" si="1"/>
        <v>268.72901928698604</v>
      </c>
      <c r="F80" s="40">
        <f t="shared" si="2"/>
        <v>192.18839480927818</v>
      </c>
      <c r="G80" s="41">
        <f t="shared" si="3"/>
        <v>129315.77270735268</v>
      </c>
      <c r="H80" s="42">
        <f t="shared" si="6"/>
        <v>16509.90013903221</v>
      </c>
    </row>
    <row r="81" spans="2:8" s="2" customFormat="1" ht="12.75">
      <c r="B81" s="38">
        <f t="shared" si="4"/>
        <v>60</v>
      </c>
      <c r="C81" s="39">
        <f t="shared" si="0"/>
        <v>43398</v>
      </c>
      <c r="D81" s="40">
        <f t="shared" si="5"/>
        <v>129315.77270735268</v>
      </c>
      <c r="E81" s="40">
        <f t="shared" si="1"/>
        <v>268.33022836775683</v>
      </c>
      <c r="F81" s="40">
        <f t="shared" si="2"/>
        <v>192.5871857285074</v>
      </c>
      <c r="G81" s="41">
        <f t="shared" si="3"/>
        <v>129123.18552162417</v>
      </c>
      <c r="H81" s="42">
        <f t="shared" si="6"/>
        <v>16778.230367399967</v>
      </c>
    </row>
    <row r="82" spans="2:8" s="2" customFormat="1" ht="12.75">
      <c r="B82" s="38">
        <f t="shared" si="4"/>
        <v>61</v>
      </c>
      <c r="C82" s="39">
        <f t="shared" si="0"/>
        <v>43429</v>
      </c>
      <c r="D82" s="40">
        <f t="shared" si="5"/>
        <v>129123.18552162417</v>
      </c>
      <c r="E82" s="40">
        <f t="shared" si="1"/>
        <v>267.93060995737017</v>
      </c>
      <c r="F82" s="40">
        <f t="shared" si="2"/>
        <v>192.98680413889406</v>
      </c>
      <c r="G82" s="41">
        <f t="shared" si="3"/>
        <v>128930.19871748527</v>
      </c>
      <c r="H82" s="42">
        <f t="shared" si="6"/>
        <v>17046.160977357336</v>
      </c>
    </row>
    <row r="83" spans="2:8" s="2" customFormat="1" ht="12.75">
      <c r="B83" s="38">
        <f t="shared" si="4"/>
        <v>62</v>
      </c>
      <c r="C83" s="39">
        <f t="shared" si="0"/>
        <v>43459</v>
      </c>
      <c r="D83" s="40">
        <f t="shared" si="5"/>
        <v>128930.19871748527</v>
      </c>
      <c r="E83" s="40">
        <f t="shared" si="1"/>
        <v>267.53016233878196</v>
      </c>
      <c r="F83" s="40">
        <f t="shared" si="2"/>
        <v>193.38725175748226</v>
      </c>
      <c r="G83" s="41">
        <f t="shared" si="3"/>
        <v>128736.81146572779</v>
      </c>
      <c r="H83" s="42">
        <f t="shared" si="6"/>
        <v>17313.69113969612</v>
      </c>
    </row>
    <row r="84" spans="2:8" s="2" customFormat="1" ht="12.75">
      <c r="B84" s="38">
        <f t="shared" si="4"/>
        <v>63</v>
      </c>
      <c r="C84" s="39">
        <f t="shared" si="0"/>
        <v>43490</v>
      </c>
      <c r="D84" s="40">
        <f t="shared" si="5"/>
        <v>128736.81146572779</v>
      </c>
      <c r="E84" s="40">
        <f t="shared" si="1"/>
        <v>267.1288837913852</v>
      </c>
      <c r="F84" s="40">
        <f t="shared" si="2"/>
        <v>193.78853030487903</v>
      </c>
      <c r="G84" s="41">
        <f t="shared" si="3"/>
        <v>128543.02293542291</v>
      </c>
      <c r="H84" s="42">
        <f t="shared" si="6"/>
        <v>17580.820023487504</v>
      </c>
    </row>
    <row r="85" spans="2:8" s="2" customFormat="1" ht="12.75">
      <c r="B85" s="38">
        <f t="shared" si="4"/>
        <v>64</v>
      </c>
      <c r="C85" s="39">
        <f t="shared" si="0"/>
        <v>43521</v>
      </c>
      <c r="D85" s="40">
        <f t="shared" si="5"/>
        <v>128543.02293542291</v>
      </c>
      <c r="E85" s="40">
        <f t="shared" si="1"/>
        <v>266.72677259100254</v>
      </c>
      <c r="F85" s="40">
        <f t="shared" si="2"/>
        <v>194.19064150526168</v>
      </c>
      <c r="G85" s="41">
        <f t="shared" si="3"/>
        <v>128348.83229391764</v>
      </c>
      <c r="H85" s="42">
        <f t="shared" si="6"/>
        <v>17847.546796078506</v>
      </c>
    </row>
    <row r="86" spans="2:8" s="2" customFormat="1" ht="12.75">
      <c r="B86" s="38">
        <f t="shared" si="4"/>
        <v>65</v>
      </c>
      <c r="C86" s="39">
        <f>Mostra.Data</f>
        <v>43549</v>
      </c>
      <c r="D86" s="40">
        <f t="shared" si="5"/>
        <v>128348.83229391764</v>
      </c>
      <c r="E86" s="40">
        <f>Interesse</f>
        <v>266.3238270098791</v>
      </c>
      <c r="F86" s="40">
        <f>Capitale</f>
        <v>194.59358708638513</v>
      </c>
      <c r="G86" s="41">
        <f>Bilancio.finale</f>
        <v>128154.23870683125</v>
      </c>
      <c r="H86" s="42">
        <f t="shared" si="6"/>
        <v>18113.870623088384</v>
      </c>
    </row>
    <row r="87" spans="2:8" s="2" customFormat="1" ht="12.75">
      <c r="B87" s="38">
        <f>pagam.Num</f>
        <v>66</v>
      </c>
      <c r="C87" s="39">
        <f>Mostra.Data</f>
        <v>43580</v>
      </c>
      <c r="D87" s="40">
        <f>Bil.Iniz</f>
        <v>128154.23870683125</v>
      </c>
      <c r="E87" s="40">
        <f>Interesse</f>
        <v>265.9200453166749</v>
      </c>
      <c r="F87" s="40">
        <f>Capitale</f>
        <v>194.99736877958935</v>
      </c>
      <c r="G87" s="41">
        <f>Bilancio.finale</f>
        <v>127959.24133805167</v>
      </c>
      <c r="H87" s="42">
        <f>Interesse.Comp</f>
        <v>18379.790668405058</v>
      </c>
    </row>
    <row r="88" spans="2:8" s="2" customFormat="1" ht="12.75">
      <c r="B88" s="38">
        <f>pagam.Num</f>
        <v>67</v>
      </c>
      <c r="C88" s="39">
        <f>Mostra.Data</f>
        <v>43610</v>
      </c>
      <c r="D88" s="40">
        <f>Bil.Iniz</f>
        <v>127959.24133805167</v>
      </c>
      <c r="E88" s="40">
        <f>Interesse</f>
        <v>265.5154257764572</v>
      </c>
      <c r="F88" s="40">
        <f>Capitale</f>
        <v>195.401988319807</v>
      </c>
      <c r="G88" s="41">
        <f>Bilancio.finale</f>
        <v>127763.83934973186</v>
      </c>
      <c r="H88" s="42">
        <f>Interesse.Comp</f>
        <v>18645.306094181517</v>
      </c>
    </row>
    <row r="89" spans="2:8" s="2" customFormat="1" ht="12.75">
      <c r="B89" s="38">
        <f aca="true" t="shared" si="7" ref="B89:B152">pagam.Num</f>
        <v>68</v>
      </c>
      <c r="C89" s="39">
        <f aca="true" t="shared" si="8" ref="C89:C152">Mostra.Data</f>
        <v>43641</v>
      </c>
      <c r="D89" s="40">
        <f aca="true" t="shared" si="9" ref="D89:D152">Bil.Iniz</f>
        <v>127763.83934973186</v>
      </c>
      <c r="E89" s="40">
        <f aca="true" t="shared" si="10" ref="E89:E152">Interesse</f>
        <v>265.1099666506936</v>
      </c>
      <c r="F89" s="40">
        <f aca="true" t="shared" si="11" ref="F89:F152">Capitale</f>
        <v>195.80744744557063</v>
      </c>
      <c r="G89" s="41">
        <f aca="true" t="shared" si="12" ref="G89:G152">Bilancio.finale</f>
        <v>127568.0319022863</v>
      </c>
      <c r="H89" s="42">
        <f aca="true" t="shared" si="13" ref="H89:H152">Interesse.Comp</f>
        <v>18910.41606083221</v>
      </c>
    </row>
    <row r="90" spans="2:8" s="2" customFormat="1" ht="12.75">
      <c r="B90" s="38">
        <f t="shared" si="7"/>
        <v>69</v>
      </c>
      <c r="C90" s="39">
        <f t="shared" si="8"/>
        <v>43671</v>
      </c>
      <c r="D90" s="40">
        <f t="shared" si="9"/>
        <v>127568.0319022863</v>
      </c>
      <c r="E90" s="40">
        <f t="shared" si="10"/>
        <v>264.70366619724405</v>
      </c>
      <c r="F90" s="40">
        <f t="shared" si="11"/>
        <v>196.21374789902018</v>
      </c>
      <c r="G90" s="41">
        <f t="shared" si="12"/>
        <v>127371.81815438728</v>
      </c>
      <c r="H90" s="42">
        <f t="shared" si="13"/>
        <v>19175.119727029454</v>
      </c>
    </row>
    <row r="91" spans="2:8" s="2" customFormat="1" ht="12.75">
      <c r="B91" s="38">
        <f t="shared" si="7"/>
        <v>70</v>
      </c>
      <c r="C91" s="39">
        <f t="shared" si="8"/>
        <v>43702</v>
      </c>
      <c r="D91" s="40">
        <f t="shared" si="9"/>
        <v>127371.81815438728</v>
      </c>
      <c r="E91" s="40">
        <f t="shared" si="10"/>
        <v>264.2965226703536</v>
      </c>
      <c r="F91" s="40">
        <f t="shared" si="11"/>
        <v>196.6208914259106</v>
      </c>
      <c r="G91" s="41">
        <f t="shared" si="12"/>
        <v>127175.19726296137</v>
      </c>
      <c r="H91" s="42">
        <f t="shared" si="13"/>
        <v>19439.416249699807</v>
      </c>
    </row>
    <row r="92" spans="2:8" s="2" customFormat="1" ht="12.75">
      <c r="B92" s="38">
        <f t="shared" si="7"/>
        <v>71</v>
      </c>
      <c r="C92" s="39">
        <f t="shared" si="8"/>
        <v>43733</v>
      </c>
      <c r="D92" s="40">
        <f t="shared" si="9"/>
        <v>127175.19726296137</v>
      </c>
      <c r="E92" s="40">
        <f t="shared" si="10"/>
        <v>263.88853432064485</v>
      </c>
      <c r="F92" s="40">
        <f t="shared" si="11"/>
        <v>197.02887977561937</v>
      </c>
      <c r="G92" s="41">
        <f t="shared" si="12"/>
        <v>126978.16838318575</v>
      </c>
      <c r="H92" s="42">
        <f t="shared" si="13"/>
        <v>19703.304784020453</v>
      </c>
    </row>
    <row r="93" spans="2:8" s="2" customFormat="1" ht="12.75">
      <c r="B93" s="38">
        <f t="shared" si="7"/>
        <v>72</v>
      </c>
      <c r="C93" s="39">
        <f t="shared" si="8"/>
        <v>43763</v>
      </c>
      <c r="D93" s="40">
        <f t="shared" si="9"/>
        <v>126978.16838318575</v>
      </c>
      <c r="E93" s="40">
        <f t="shared" si="10"/>
        <v>263.47969939511046</v>
      </c>
      <c r="F93" s="40">
        <f t="shared" si="11"/>
        <v>197.43771470115377</v>
      </c>
      <c r="G93" s="41">
        <f t="shared" si="12"/>
        <v>126780.7306684846</v>
      </c>
      <c r="H93" s="42">
        <f t="shared" si="13"/>
        <v>19966.784483415562</v>
      </c>
    </row>
    <row r="94" spans="2:8" s="2" customFormat="1" ht="12.75">
      <c r="B94" s="38">
        <f t="shared" si="7"/>
        <v>73</v>
      </c>
      <c r="C94" s="39">
        <f t="shared" si="8"/>
        <v>43794</v>
      </c>
      <c r="D94" s="40">
        <f t="shared" si="9"/>
        <v>126780.7306684846</v>
      </c>
      <c r="E94" s="40">
        <f t="shared" si="10"/>
        <v>263.07001613710554</v>
      </c>
      <c r="F94" s="40">
        <f t="shared" si="11"/>
        <v>197.84739795915868</v>
      </c>
      <c r="G94" s="41">
        <f t="shared" si="12"/>
        <v>126582.88327052543</v>
      </c>
      <c r="H94" s="42">
        <f t="shared" si="13"/>
        <v>20229.854499552668</v>
      </c>
    </row>
    <row r="95" spans="2:8" s="2" customFormat="1" ht="12.75">
      <c r="B95" s="38">
        <f t="shared" si="7"/>
        <v>74</v>
      </c>
      <c r="C95" s="39">
        <f t="shared" si="8"/>
        <v>43824</v>
      </c>
      <c r="D95" s="40">
        <f t="shared" si="9"/>
        <v>126582.88327052543</v>
      </c>
      <c r="E95" s="40">
        <f t="shared" si="10"/>
        <v>262.6594827863403</v>
      </c>
      <c r="F95" s="40">
        <f t="shared" si="11"/>
        <v>198.25793130992395</v>
      </c>
      <c r="G95" s="41">
        <f t="shared" si="12"/>
        <v>126384.6253392155</v>
      </c>
      <c r="H95" s="42">
        <f t="shared" si="13"/>
        <v>20492.51398233901</v>
      </c>
    </row>
    <row r="96" spans="2:8" s="2" customFormat="1" ht="12.75">
      <c r="B96" s="38">
        <f t="shared" si="7"/>
        <v>75</v>
      </c>
      <c r="C96" s="39">
        <f t="shared" si="8"/>
        <v>43855</v>
      </c>
      <c r="D96" s="40">
        <f t="shared" si="9"/>
        <v>126384.6253392155</v>
      </c>
      <c r="E96" s="40">
        <f t="shared" si="10"/>
        <v>262.24809757887215</v>
      </c>
      <c r="F96" s="40">
        <f t="shared" si="11"/>
        <v>198.66931651739208</v>
      </c>
      <c r="G96" s="41">
        <f t="shared" si="12"/>
        <v>126185.95602269811</v>
      </c>
      <c r="H96" s="42">
        <f t="shared" si="13"/>
        <v>20754.76207991788</v>
      </c>
    </row>
    <row r="97" spans="2:8" s="2" customFormat="1" ht="12.75">
      <c r="B97" s="38">
        <f t="shared" si="7"/>
        <v>76</v>
      </c>
      <c r="C97" s="39">
        <f t="shared" si="8"/>
        <v>43886</v>
      </c>
      <c r="D97" s="40">
        <f t="shared" si="9"/>
        <v>126185.95602269811</v>
      </c>
      <c r="E97" s="40">
        <f t="shared" si="10"/>
        <v>261.8358587470986</v>
      </c>
      <c r="F97" s="40">
        <f t="shared" si="11"/>
        <v>199.08155534916563</v>
      </c>
      <c r="G97" s="41">
        <f t="shared" si="12"/>
        <v>125986.87446734894</v>
      </c>
      <c r="H97" s="42">
        <f t="shared" si="13"/>
        <v>21016.597938664978</v>
      </c>
    </row>
    <row r="98" spans="2:8" s="2" customFormat="1" ht="12.75">
      <c r="B98" s="38">
        <f t="shared" si="7"/>
        <v>77</v>
      </c>
      <c r="C98" s="39">
        <f t="shared" si="8"/>
        <v>43915</v>
      </c>
      <c r="D98" s="40">
        <f t="shared" si="9"/>
        <v>125986.87446734894</v>
      </c>
      <c r="E98" s="40">
        <f t="shared" si="10"/>
        <v>261.4227645197491</v>
      </c>
      <c r="F98" s="40">
        <f t="shared" si="11"/>
        <v>199.49464957651514</v>
      </c>
      <c r="G98" s="41">
        <f t="shared" si="12"/>
        <v>125787.37981777242</v>
      </c>
      <c r="H98" s="42">
        <f t="shared" si="13"/>
        <v>21278.020703184728</v>
      </c>
    </row>
    <row r="99" spans="2:8" s="2" customFormat="1" ht="12.75">
      <c r="B99" s="38">
        <f t="shared" si="7"/>
        <v>78</v>
      </c>
      <c r="C99" s="39">
        <f t="shared" si="8"/>
        <v>43946</v>
      </c>
      <c r="D99" s="40">
        <f t="shared" si="9"/>
        <v>125787.37981777242</v>
      </c>
      <c r="E99" s="40">
        <f t="shared" si="10"/>
        <v>261.0088131218778</v>
      </c>
      <c r="F99" s="40">
        <f t="shared" si="11"/>
        <v>199.90860097438645</v>
      </c>
      <c r="G99" s="41">
        <f t="shared" si="12"/>
        <v>125587.47121679803</v>
      </c>
      <c r="H99" s="42">
        <f t="shared" si="13"/>
        <v>21539.029516306604</v>
      </c>
    </row>
    <row r="100" spans="2:8" s="2" customFormat="1" ht="12.75">
      <c r="B100" s="38">
        <f t="shared" si="7"/>
        <v>79</v>
      </c>
      <c r="C100" s="39">
        <f t="shared" si="8"/>
        <v>43976</v>
      </c>
      <c r="D100" s="40">
        <f t="shared" si="9"/>
        <v>125587.47121679803</v>
      </c>
      <c r="E100" s="40">
        <f t="shared" si="10"/>
        <v>260.59400277485594</v>
      </c>
      <c r="F100" s="40">
        <f t="shared" si="11"/>
        <v>200.3234113214083</v>
      </c>
      <c r="G100" s="41">
        <f t="shared" si="12"/>
        <v>125387.14780547662</v>
      </c>
      <c r="H100" s="42">
        <f t="shared" si="13"/>
        <v>21799.62351908146</v>
      </c>
    </row>
    <row r="101" spans="2:8" s="2" customFormat="1" ht="12.75">
      <c r="B101" s="38">
        <f t="shared" si="7"/>
        <v>80</v>
      </c>
      <c r="C101" s="39">
        <f t="shared" si="8"/>
        <v>44007</v>
      </c>
      <c r="D101" s="40">
        <f t="shared" si="9"/>
        <v>125387.14780547662</v>
      </c>
      <c r="E101" s="40">
        <f t="shared" si="10"/>
        <v>260.178331696364</v>
      </c>
      <c r="F101" s="40">
        <f t="shared" si="11"/>
        <v>200.7390823999002</v>
      </c>
      <c r="G101" s="41">
        <f t="shared" si="12"/>
        <v>125186.40872307672</v>
      </c>
      <c r="H101" s="42">
        <f t="shared" si="13"/>
        <v>22059.80185077782</v>
      </c>
    </row>
    <row r="102" spans="2:8" s="2" customFormat="1" ht="12.75">
      <c r="B102" s="38">
        <f t="shared" si="7"/>
        <v>81</v>
      </c>
      <c r="C102" s="39">
        <f t="shared" si="8"/>
        <v>44037</v>
      </c>
      <c r="D102" s="40">
        <f t="shared" si="9"/>
        <v>125186.40872307672</v>
      </c>
      <c r="E102" s="40">
        <f t="shared" si="10"/>
        <v>259.76179810038417</v>
      </c>
      <c r="F102" s="40">
        <f t="shared" si="11"/>
        <v>201.15561599588005</v>
      </c>
      <c r="G102" s="41">
        <f t="shared" si="12"/>
        <v>124985.25310708083</v>
      </c>
      <c r="H102" s="42">
        <f t="shared" si="13"/>
        <v>22319.563648878207</v>
      </c>
    </row>
    <row r="103" spans="2:8" s="2" customFormat="1" ht="12.75">
      <c r="B103" s="38">
        <f t="shared" si="7"/>
        <v>82</v>
      </c>
      <c r="C103" s="39">
        <f t="shared" si="8"/>
        <v>44068</v>
      </c>
      <c r="D103" s="40">
        <f t="shared" si="9"/>
        <v>124985.25310708083</v>
      </c>
      <c r="E103" s="40">
        <f t="shared" si="10"/>
        <v>259.3444001971927</v>
      </c>
      <c r="F103" s="40">
        <f t="shared" si="11"/>
        <v>201.5730138990715</v>
      </c>
      <c r="G103" s="41">
        <f t="shared" si="12"/>
        <v>124783.68009318176</v>
      </c>
      <c r="H103" s="42">
        <f t="shared" si="13"/>
        <v>22578.9080490754</v>
      </c>
    </row>
    <row r="104" spans="2:8" s="2" customFormat="1" ht="12.75">
      <c r="B104" s="38">
        <f t="shared" si="7"/>
        <v>83</v>
      </c>
      <c r="C104" s="39">
        <f t="shared" si="8"/>
        <v>44099</v>
      </c>
      <c r="D104" s="40">
        <f t="shared" si="9"/>
        <v>124783.68009318176</v>
      </c>
      <c r="E104" s="40">
        <f t="shared" si="10"/>
        <v>258.92613619335214</v>
      </c>
      <c r="F104" s="40">
        <f t="shared" si="11"/>
        <v>201.9912779029121</v>
      </c>
      <c r="G104" s="41">
        <f t="shared" si="12"/>
        <v>124581.68881527885</v>
      </c>
      <c r="H104" s="42">
        <f t="shared" si="13"/>
        <v>22837.83418526875</v>
      </c>
    </row>
    <row r="105" spans="2:8" s="2" customFormat="1" ht="12.75">
      <c r="B105" s="38">
        <f t="shared" si="7"/>
        <v>84</v>
      </c>
      <c r="C105" s="39">
        <f t="shared" si="8"/>
        <v>44129</v>
      </c>
      <c r="D105" s="40">
        <f t="shared" si="9"/>
        <v>124581.68881527885</v>
      </c>
      <c r="E105" s="40">
        <f t="shared" si="10"/>
        <v>258.5070042917036</v>
      </c>
      <c r="F105" s="40">
        <f t="shared" si="11"/>
        <v>202.41040980456063</v>
      </c>
      <c r="G105" s="41">
        <f t="shared" si="12"/>
        <v>124379.27840547428</v>
      </c>
      <c r="H105" s="42">
        <f t="shared" si="13"/>
        <v>23096.341189560455</v>
      </c>
    </row>
    <row r="106" spans="2:8" s="2" customFormat="1" ht="12.75">
      <c r="B106" s="38">
        <f t="shared" si="7"/>
        <v>85</v>
      </c>
      <c r="C106" s="39">
        <f t="shared" si="8"/>
        <v>44160</v>
      </c>
      <c r="D106" s="40">
        <f t="shared" si="9"/>
        <v>124379.27840547428</v>
      </c>
      <c r="E106" s="40">
        <f t="shared" si="10"/>
        <v>258.08700269135915</v>
      </c>
      <c r="F106" s="40">
        <f t="shared" si="11"/>
        <v>202.83041140490508</v>
      </c>
      <c r="G106" s="41">
        <f t="shared" si="12"/>
        <v>124176.44799406937</v>
      </c>
      <c r="H106" s="42">
        <f t="shared" si="13"/>
        <v>23354.428192251813</v>
      </c>
    </row>
    <row r="107" spans="2:8" s="2" customFormat="1" ht="12.75">
      <c r="B107" s="38">
        <f t="shared" si="7"/>
        <v>86</v>
      </c>
      <c r="C107" s="39">
        <f t="shared" si="8"/>
        <v>44190</v>
      </c>
      <c r="D107" s="40">
        <f t="shared" si="9"/>
        <v>124176.44799406937</v>
      </c>
      <c r="E107" s="40">
        <f t="shared" si="10"/>
        <v>257.66612958769394</v>
      </c>
      <c r="F107" s="40">
        <f t="shared" si="11"/>
        <v>203.25128450857028</v>
      </c>
      <c r="G107" s="41">
        <f t="shared" si="12"/>
        <v>123973.1967095608</v>
      </c>
      <c r="H107" s="42">
        <f t="shared" si="13"/>
        <v>23612.094321839508</v>
      </c>
    </row>
    <row r="108" spans="2:8" s="2" customFormat="1" ht="12.75">
      <c r="B108" s="38">
        <f t="shared" si="7"/>
        <v>87</v>
      </c>
      <c r="C108" s="39">
        <f t="shared" si="8"/>
        <v>44221</v>
      </c>
      <c r="D108" s="40">
        <f t="shared" si="9"/>
        <v>123973.1967095608</v>
      </c>
      <c r="E108" s="40">
        <f t="shared" si="10"/>
        <v>257.24438317233864</v>
      </c>
      <c r="F108" s="40">
        <f t="shared" si="11"/>
        <v>203.67303092392558</v>
      </c>
      <c r="G108" s="41">
        <f t="shared" si="12"/>
        <v>123769.52367863688</v>
      </c>
      <c r="H108" s="42">
        <f t="shared" si="13"/>
        <v>23869.338705011847</v>
      </c>
    </row>
    <row r="109" spans="2:8" s="2" customFormat="1" ht="12.75">
      <c r="B109" s="38">
        <f t="shared" si="7"/>
        <v>88</v>
      </c>
      <c r="C109" s="39">
        <f t="shared" si="8"/>
        <v>44252</v>
      </c>
      <c r="D109" s="40">
        <f t="shared" si="9"/>
        <v>123769.52367863688</v>
      </c>
      <c r="E109" s="40">
        <f t="shared" si="10"/>
        <v>256.82176163317155</v>
      </c>
      <c r="F109" s="40">
        <f t="shared" si="11"/>
        <v>204.09565246309268</v>
      </c>
      <c r="G109" s="41">
        <f t="shared" si="12"/>
        <v>123565.42802617379</v>
      </c>
      <c r="H109" s="42">
        <f t="shared" si="13"/>
        <v>24126.16046664502</v>
      </c>
    </row>
    <row r="110" spans="2:8" s="2" customFormat="1" ht="12.75">
      <c r="B110" s="38">
        <f t="shared" si="7"/>
        <v>89</v>
      </c>
      <c r="C110" s="39">
        <f t="shared" si="8"/>
        <v>44280</v>
      </c>
      <c r="D110" s="40">
        <f t="shared" si="9"/>
        <v>123565.42802617379</v>
      </c>
      <c r="E110" s="40">
        <f t="shared" si="10"/>
        <v>256.3982631543106</v>
      </c>
      <c r="F110" s="40">
        <f t="shared" si="11"/>
        <v>204.51915094195363</v>
      </c>
      <c r="G110" s="41">
        <f t="shared" si="12"/>
        <v>123360.90887523183</v>
      </c>
      <c r="H110" s="42">
        <f t="shared" si="13"/>
        <v>24382.55872979933</v>
      </c>
    </row>
    <row r="111" spans="2:8" s="2" customFormat="1" ht="12.75">
      <c r="B111" s="38">
        <f t="shared" si="7"/>
        <v>90</v>
      </c>
      <c r="C111" s="39">
        <f t="shared" si="8"/>
        <v>44311</v>
      </c>
      <c r="D111" s="40">
        <f t="shared" si="9"/>
        <v>123360.90887523183</v>
      </c>
      <c r="E111" s="40">
        <f t="shared" si="10"/>
        <v>255.97388591610607</v>
      </c>
      <c r="F111" s="40">
        <f t="shared" si="11"/>
        <v>204.94352818015815</v>
      </c>
      <c r="G111" s="41">
        <f t="shared" si="12"/>
        <v>123155.96534705168</v>
      </c>
      <c r="H111" s="42">
        <f t="shared" si="13"/>
        <v>24638.532615715434</v>
      </c>
    </row>
    <row r="112" spans="2:8" s="2" customFormat="1" ht="12.75">
      <c r="B112" s="38">
        <f t="shared" si="7"/>
        <v>91</v>
      </c>
      <c r="C112" s="39">
        <f t="shared" si="8"/>
        <v>44341</v>
      </c>
      <c r="D112" s="40">
        <f t="shared" si="9"/>
        <v>123155.96534705168</v>
      </c>
      <c r="E112" s="40">
        <f t="shared" si="10"/>
        <v>255.54862809513224</v>
      </c>
      <c r="F112" s="40">
        <f t="shared" si="11"/>
        <v>205.36878600113198</v>
      </c>
      <c r="G112" s="41">
        <f t="shared" si="12"/>
        <v>122950.59656105055</v>
      </c>
      <c r="H112" s="42">
        <f t="shared" si="13"/>
        <v>24894.081243810568</v>
      </c>
    </row>
    <row r="113" spans="2:8" s="2" customFormat="1" ht="12.75">
      <c r="B113" s="38">
        <f t="shared" si="7"/>
        <v>92</v>
      </c>
      <c r="C113" s="39">
        <f t="shared" si="8"/>
        <v>44372</v>
      </c>
      <c r="D113" s="40">
        <f t="shared" si="9"/>
        <v>122950.59656105055</v>
      </c>
      <c r="E113" s="40">
        <f t="shared" si="10"/>
        <v>255.1224878641799</v>
      </c>
      <c r="F113" s="40">
        <f t="shared" si="11"/>
        <v>205.79492623208432</v>
      </c>
      <c r="G113" s="41">
        <f t="shared" si="12"/>
        <v>122744.80163481846</v>
      </c>
      <c r="H113" s="42">
        <f t="shared" si="13"/>
        <v>25149.20373167475</v>
      </c>
    </row>
    <row r="114" spans="2:8" ht="12.75">
      <c r="B114" s="38">
        <f t="shared" si="7"/>
        <v>93</v>
      </c>
      <c r="C114" s="39">
        <f t="shared" si="8"/>
        <v>44402</v>
      </c>
      <c r="D114" s="40">
        <f t="shared" si="9"/>
        <v>122744.80163481846</v>
      </c>
      <c r="E114" s="40">
        <f t="shared" si="10"/>
        <v>254.6954633922483</v>
      </c>
      <c r="F114" s="40">
        <f t="shared" si="11"/>
        <v>206.2219507040159</v>
      </c>
      <c r="G114" s="41">
        <f t="shared" si="12"/>
        <v>122538.57968411445</v>
      </c>
      <c r="H114" s="42">
        <f t="shared" si="13"/>
        <v>25403.899195066995</v>
      </c>
    </row>
    <row r="115" spans="2:8" ht="12.75">
      <c r="B115" s="38">
        <f t="shared" si="7"/>
        <v>94</v>
      </c>
      <c r="C115" s="39">
        <f t="shared" si="8"/>
        <v>44433</v>
      </c>
      <c r="D115" s="40">
        <f t="shared" si="9"/>
        <v>122538.57968411445</v>
      </c>
      <c r="E115" s="40">
        <f t="shared" si="10"/>
        <v>254.26755284453748</v>
      </c>
      <c r="F115" s="40">
        <f t="shared" si="11"/>
        <v>206.64986125172675</v>
      </c>
      <c r="G115" s="41">
        <f t="shared" si="12"/>
        <v>122331.92982286272</v>
      </c>
      <c r="H115" s="42">
        <f t="shared" si="13"/>
        <v>25658.16674791153</v>
      </c>
    </row>
    <row r="116" spans="2:8" ht="12.75">
      <c r="B116" s="38">
        <f t="shared" si="7"/>
        <v>95</v>
      </c>
      <c r="C116" s="39">
        <f t="shared" si="8"/>
        <v>44464</v>
      </c>
      <c r="D116" s="40">
        <f t="shared" si="9"/>
        <v>122331.92982286272</v>
      </c>
      <c r="E116" s="40">
        <f t="shared" si="10"/>
        <v>253.83875438244013</v>
      </c>
      <c r="F116" s="40">
        <f t="shared" si="11"/>
        <v>207.0786597138241</v>
      </c>
      <c r="G116" s="41">
        <f t="shared" si="12"/>
        <v>122124.8511631489</v>
      </c>
      <c r="H116" s="42">
        <f t="shared" si="13"/>
        <v>25912.00550229397</v>
      </c>
    </row>
    <row r="117" spans="2:8" ht="12.75">
      <c r="B117" s="38">
        <f t="shared" si="7"/>
        <v>96</v>
      </c>
      <c r="C117" s="39">
        <f t="shared" si="8"/>
        <v>44494</v>
      </c>
      <c r="D117" s="40">
        <f t="shared" si="9"/>
        <v>122124.8511631489</v>
      </c>
      <c r="E117" s="40">
        <f t="shared" si="10"/>
        <v>253.40906616353396</v>
      </c>
      <c r="F117" s="40">
        <f t="shared" si="11"/>
        <v>207.50834793273026</v>
      </c>
      <c r="G117" s="41">
        <f t="shared" si="12"/>
        <v>121917.34281521617</v>
      </c>
      <c r="H117" s="42">
        <f t="shared" si="13"/>
        <v>26165.414568457505</v>
      </c>
    </row>
    <row r="118" spans="2:8" ht="12.75">
      <c r="B118" s="38">
        <f t="shared" si="7"/>
        <v>97</v>
      </c>
      <c r="C118" s="39">
        <f t="shared" si="8"/>
        <v>44525</v>
      </c>
      <c r="D118" s="40">
        <f t="shared" si="9"/>
        <v>121917.34281521617</v>
      </c>
      <c r="E118" s="40">
        <f t="shared" si="10"/>
        <v>252.97848634157356</v>
      </c>
      <c r="F118" s="40">
        <f t="shared" si="11"/>
        <v>207.93892775469067</v>
      </c>
      <c r="G118" s="41">
        <f t="shared" si="12"/>
        <v>121709.40388746148</v>
      </c>
      <c r="H118" s="42">
        <f t="shared" si="13"/>
        <v>26418.39305479908</v>
      </c>
    </row>
    <row r="119" spans="2:8" ht="12.75">
      <c r="B119" s="38">
        <f t="shared" si="7"/>
        <v>98</v>
      </c>
      <c r="C119" s="39">
        <f t="shared" si="8"/>
        <v>44555</v>
      </c>
      <c r="D119" s="40">
        <f t="shared" si="9"/>
        <v>121709.40388746148</v>
      </c>
      <c r="E119" s="40">
        <f t="shared" si="10"/>
        <v>252.54701306648258</v>
      </c>
      <c r="F119" s="40">
        <f t="shared" si="11"/>
        <v>208.37040102978165</v>
      </c>
      <c r="G119" s="41">
        <f t="shared" si="12"/>
        <v>121501.0334864317</v>
      </c>
      <c r="H119" s="42">
        <f t="shared" si="13"/>
        <v>26670.940067865562</v>
      </c>
    </row>
    <row r="120" spans="2:8" ht="12.75">
      <c r="B120" s="38">
        <f t="shared" si="7"/>
        <v>99</v>
      </c>
      <c r="C120" s="39">
        <f t="shared" si="8"/>
        <v>44586</v>
      </c>
      <c r="D120" s="40">
        <f t="shared" si="9"/>
        <v>121501.0334864317</v>
      </c>
      <c r="E120" s="40">
        <f t="shared" si="10"/>
        <v>252.11464448434577</v>
      </c>
      <c r="F120" s="40">
        <f t="shared" si="11"/>
        <v>208.80276961191845</v>
      </c>
      <c r="G120" s="41">
        <f t="shared" si="12"/>
        <v>121292.23071681977</v>
      </c>
      <c r="H120" s="42">
        <f t="shared" si="13"/>
        <v>26923.05471234991</v>
      </c>
    </row>
    <row r="121" spans="2:8" ht="12.75">
      <c r="B121" s="38">
        <f t="shared" si="7"/>
        <v>100</v>
      </c>
      <c r="C121" s="39">
        <f t="shared" si="8"/>
        <v>44617</v>
      </c>
      <c r="D121" s="40">
        <f t="shared" si="9"/>
        <v>121292.23071681977</v>
      </c>
      <c r="E121" s="40">
        <f t="shared" si="10"/>
        <v>251.68137873740102</v>
      </c>
      <c r="F121" s="40">
        <f t="shared" si="11"/>
        <v>209.2360353588632</v>
      </c>
      <c r="G121" s="41">
        <f t="shared" si="12"/>
        <v>121082.99468146091</v>
      </c>
      <c r="H121" s="42">
        <f t="shared" si="13"/>
        <v>27174.73609108731</v>
      </c>
    </row>
    <row r="122" spans="2:8" ht="12.75">
      <c r="B122" s="38">
        <f t="shared" si="7"/>
        <v>101</v>
      </c>
      <c r="C122" s="39">
        <f t="shared" si="8"/>
        <v>44645</v>
      </c>
      <c r="D122" s="40">
        <f t="shared" si="9"/>
        <v>121082.99468146091</v>
      </c>
      <c r="E122" s="40">
        <f t="shared" si="10"/>
        <v>251.2472139640314</v>
      </c>
      <c r="F122" s="40">
        <f t="shared" si="11"/>
        <v>209.67020013223282</v>
      </c>
      <c r="G122" s="41">
        <f t="shared" si="12"/>
        <v>120873.32448132869</v>
      </c>
      <c r="H122" s="42">
        <f t="shared" si="13"/>
        <v>27425.98330505134</v>
      </c>
    </row>
    <row r="123" spans="2:8" ht="12.75">
      <c r="B123" s="38">
        <f t="shared" si="7"/>
        <v>102</v>
      </c>
      <c r="C123" s="39">
        <f t="shared" si="8"/>
        <v>44676</v>
      </c>
      <c r="D123" s="40">
        <f t="shared" si="9"/>
        <v>120873.32448132869</v>
      </c>
      <c r="E123" s="40">
        <f t="shared" si="10"/>
        <v>250.81214829875702</v>
      </c>
      <c r="F123" s="40">
        <f t="shared" si="11"/>
        <v>210.1052657975072</v>
      </c>
      <c r="G123" s="41">
        <f t="shared" si="12"/>
        <v>120663.21921553118</v>
      </c>
      <c r="H123" s="42">
        <f t="shared" si="13"/>
        <v>27676.795453350096</v>
      </c>
    </row>
    <row r="124" spans="2:8" ht="12.75">
      <c r="B124" s="38">
        <f t="shared" si="7"/>
        <v>103</v>
      </c>
      <c r="C124" s="39">
        <f t="shared" si="8"/>
        <v>44706</v>
      </c>
      <c r="D124" s="40">
        <f t="shared" si="9"/>
        <v>120663.21921553118</v>
      </c>
      <c r="E124" s="40">
        <f t="shared" si="10"/>
        <v>250.3761798722272</v>
      </c>
      <c r="F124" s="40">
        <f t="shared" si="11"/>
        <v>210.54123422403703</v>
      </c>
      <c r="G124" s="41">
        <f t="shared" si="12"/>
        <v>120452.67798130715</v>
      </c>
      <c r="H124" s="42">
        <f t="shared" si="13"/>
        <v>27927.171633222322</v>
      </c>
    </row>
    <row r="125" spans="2:8" ht="12.75">
      <c r="B125" s="38">
        <f t="shared" si="7"/>
        <v>104</v>
      </c>
      <c r="C125" s="39">
        <f t="shared" si="8"/>
        <v>44737</v>
      </c>
      <c r="D125" s="40">
        <f t="shared" si="9"/>
        <v>120452.67798130715</v>
      </c>
      <c r="E125" s="40">
        <f t="shared" si="10"/>
        <v>249.93930681121233</v>
      </c>
      <c r="F125" s="40">
        <f t="shared" si="11"/>
        <v>210.9781072850519</v>
      </c>
      <c r="G125" s="41">
        <f t="shared" si="12"/>
        <v>120241.6998740221</v>
      </c>
      <c r="H125" s="42">
        <f t="shared" si="13"/>
        <v>28177.110940033534</v>
      </c>
    </row>
    <row r="126" spans="2:8" ht="12.75">
      <c r="B126" s="38">
        <f t="shared" si="7"/>
        <v>105</v>
      </c>
      <c r="C126" s="39">
        <f t="shared" si="8"/>
        <v>44767</v>
      </c>
      <c r="D126" s="40">
        <f t="shared" si="9"/>
        <v>120241.6998740221</v>
      </c>
      <c r="E126" s="40">
        <f t="shared" si="10"/>
        <v>249.50152723859586</v>
      </c>
      <c r="F126" s="40">
        <f t="shared" si="11"/>
        <v>211.41588685766837</v>
      </c>
      <c r="G126" s="41">
        <f t="shared" si="12"/>
        <v>120030.28398716444</v>
      </c>
      <c r="H126" s="42">
        <f t="shared" si="13"/>
        <v>28426.61246727213</v>
      </c>
    </row>
    <row r="127" spans="2:8" ht="12.75">
      <c r="B127" s="38">
        <f t="shared" si="7"/>
        <v>106</v>
      </c>
      <c r="C127" s="39">
        <f t="shared" si="8"/>
        <v>44798</v>
      </c>
      <c r="D127" s="40">
        <f t="shared" si="9"/>
        <v>120030.28398716444</v>
      </c>
      <c r="E127" s="40">
        <f t="shared" si="10"/>
        <v>249.06283927336622</v>
      </c>
      <c r="F127" s="40">
        <f t="shared" si="11"/>
        <v>211.854574822898</v>
      </c>
      <c r="G127" s="41">
        <f t="shared" si="12"/>
        <v>119818.42941234155</v>
      </c>
      <c r="H127" s="42">
        <f t="shared" si="13"/>
        <v>28675.675306545498</v>
      </c>
    </row>
    <row r="128" spans="2:8" ht="12.75">
      <c r="B128" s="38">
        <f t="shared" si="7"/>
        <v>107</v>
      </c>
      <c r="C128" s="39">
        <f t="shared" si="8"/>
        <v>44829</v>
      </c>
      <c r="D128" s="40">
        <f t="shared" si="9"/>
        <v>119818.42941234155</v>
      </c>
      <c r="E128" s="40">
        <f t="shared" si="10"/>
        <v>248.6232410306087</v>
      </c>
      <c r="F128" s="40">
        <f t="shared" si="11"/>
        <v>212.2941730656555</v>
      </c>
      <c r="G128" s="41">
        <f t="shared" si="12"/>
        <v>119606.13523927589</v>
      </c>
      <c r="H128" s="42">
        <f t="shared" si="13"/>
        <v>28924.298547576105</v>
      </c>
    </row>
    <row r="129" spans="2:8" ht="12.75">
      <c r="B129" s="38">
        <f t="shared" si="7"/>
        <v>108</v>
      </c>
      <c r="C129" s="39">
        <f t="shared" si="8"/>
        <v>44859</v>
      </c>
      <c r="D129" s="40">
        <f t="shared" si="9"/>
        <v>119606.13523927589</v>
      </c>
      <c r="E129" s="40">
        <f t="shared" si="10"/>
        <v>248.18273062149746</v>
      </c>
      <c r="F129" s="40">
        <f t="shared" si="11"/>
        <v>212.73468347476677</v>
      </c>
      <c r="G129" s="41">
        <f t="shared" si="12"/>
        <v>119393.40055580111</v>
      </c>
      <c r="H129" s="42">
        <f t="shared" si="13"/>
        <v>29172.481278197603</v>
      </c>
    </row>
    <row r="130" spans="2:8" ht="12.75">
      <c r="B130" s="38">
        <f t="shared" si="7"/>
        <v>109</v>
      </c>
      <c r="C130" s="39">
        <f t="shared" si="8"/>
        <v>44890</v>
      </c>
      <c r="D130" s="40">
        <f t="shared" si="9"/>
        <v>119393.40055580111</v>
      </c>
      <c r="E130" s="40">
        <f t="shared" si="10"/>
        <v>247.7413061532873</v>
      </c>
      <c r="F130" s="40">
        <f t="shared" si="11"/>
        <v>213.17610794297693</v>
      </c>
      <c r="G130" s="41">
        <f t="shared" si="12"/>
        <v>119180.22444785814</v>
      </c>
      <c r="H130" s="42">
        <f t="shared" si="13"/>
        <v>29420.22258435089</v>
      </c>
    </row>
    <row r="131" spans="2:8" ht="12.75">
      <c r="B131" s="38">
        <f t="shared" si="7"/>
        <v>110</v>
      </c>
      <c r="C131" s="39">
        <f t="shared" si="8"/>
        <v>44920</v>
      </c>
      <c r="D131" s="40">
        <f t="shared" si="9"/>
        <v>119180.22444785814</v>
      </c>
      <c r="E131" s="40">
        <f t="shared" si="10"/>
        <v>247.29896572930565</v>
      </c>
      <c r="F131" s="40">
        <f t="shared" si="11"/>
        <v>213.61844836695857</v>
      </c>
      <c r="G131" s="41">
        <f t="shared" si="12"/>
        <v>118966.60599949118</v>
      </c>
      <c r="H131" s="42">
        <f t="shared" si="13"/>
        <v>29667.521550080197</v>
      </c>
    </row>
    <row r="132" spans="2:8" ht="12.75">
      <c r="B132" s="38">
        <f t="shared" si="7"/>
        <v>111</v>
      </c>
      <c r="C132" s="39">
        <f t="shared" si="8"/>
        <v>44951</v>
      </c>
      <c r="D132" s="40">
        <f t="shared" si="9"/>
        <v>118966.60599949118</v>
      </c>
      <c r="E132" s="40">
        <f t="shared" si="10"/>
        <v>246.8557074489442</v>
      </c>
      <c r="F132" s="40">
        <f t="shared" si="11"/>
        <v>214.06170664732002</v>
      </c>
      <c r="G132" s="41">
        <f t="shared" si="12"/>
        <v>118752.54429284386</v>
      </c>
      <c r="H132" s="42">
        <f t="shared" si="13"/>
        <v>29914.37725752914</v>
      </c>
    </row>
    <row r="133" spans="2:8" ht="12.75">
      <c r="B133" s="38">
        <f t="shared" si="7"/>
        <v>112</v>
      </c>
      <c r="C133" s="39">
        <f t="shared" si="8"/>
        <v>44982</v>
      </c>
      <c r="D133" s="40">
        <f t="shared" si="9"/>
        <v>118752.54429284386</v>
      </c>
      <c r="E133" s="40">
        <f t="shared" si="10"/>
        <v>246.41152940765102</v>
      </c>
      <c r="F133" s="40">
        <f t="shared" si="11"/>
        <v>214.5058846886132</v>
      </c>
      <c r="G133" s="41">
        <f t="shared" si="12"/>
        <v>118538.03840815525</v>
      </c>
      <c r="H133" s="42">
        <f t="shared" si="13"/>
        <v>30160.78878693679</v>
      </c>
    </row>
    <row r="134" spans="2:8" ht="12.75">
      <c r="B134" s="38">
        <f t="shared" si="7"/>
        <v>113</v>
      </c>
      <c r="C134" s="39">
        <f t="shared" si="8"/>
        <v>45010</v>
      </c>
      <c r="D134" s="40">
        <f t="shared" si="9"/>
        <v>118538.03840815525</v>
      </c>
      <c r="E134" s="40">
        <f t="shared" si="10"/>
        <v>245.96642969692215</v>
      </c>
      <c r="F134" s="40">
        <f t="shared" si="11"/>
        <v>214.95098439934208</v>
      </c>
      <c r="G134" s="41">
        <f t="shared" si="12"/>
        <v>118323.0874237559</v>
      </c>
      <c r="H134" s="42">
        <f t="shared" si="13"/>
        <v>30406.755216633712</v>
      </c>
    </row>
    <row r="135" spans="2:8" ht="12.75">
      <c r="B135" s="38">
        <f t="shared" si="7"/>
        <v>114</v>
      </c>
      <c r="C135" s="39">
        <f t="shared" si="8"/>
        <v>45041</v>
      </c>
      <c r="D135" s="40">
        <f t="shared" si="9"/>
        <v>118323.0874237559</v>
      </c>
      <c r="E135" s="40">
        <f t="shared" si="10"/>
        <v>245.5204064042935</v>
      </c>
      <c r="F135" s="40">
        <f t="shared" si="11"/>
        <v>215.3970076919707</v>
      </c>
      <c r="G135" s="41">
        <f t="shared" si="12"/>
        <v>118107.69041606394</v>
      </c>
      <c r="H135" s="42">
        <f t="shared" si="13"/>
        <v>30652.275623038004</v>
      </c>
    </row>
    <row r="136" spans="2:8" ht="12.75">
      <c r="B136" s="38">
        <f t="shared" si="7"/>
        <v>115</v>
      </c>
      <c r="C136" s="39">
        <f t="shared" si="8"/>
        <v>45071</v>
      </c>
      <c r="D136" s="40">
        <f t="shared" si="9"/>
        <v>118107.69041606394</v>
      </c>
      <c r="E136" s="40">
        <f t="shared" si="10"/>
        <v>245.07345761333266</v>
      </c>
      <c r="F136" s="40">
        <f t="shared" si="11"/>
        <v>215.84395648293156</v>
      </c>
      <c r="G136" s="41">
        <f t="shared" si="12"/>
        <v>117891.84645958101</v>
      </c>
      <c r="H136" s="42">
        <f t="shared" si="13"/>
        <v>30897.349080651336</v>
      </c>
    </row>
    <row r="137" spans="2:8" ht="12.75">
      <c r="B137" s="38">
        <f t="shared" si="7"/>
        <v>116</v>
      </c>
      <c r="C137" s="39">
        <f t="shared" si="8"/>
        <v>45102</v>
      </c>
      <c r="D137" s="40">
        <f t="shared" si="9"/>
        <v>117891.84645958101</v>
      </c>
      <c r="E137" s="40">
        <f t="shared" si="10"/>
        <v>244.6255814036306</v>
      </c>
      <c r="F137" s="40">
        <f t="shared" si="11"/>
        <v>216.29183269263362</v>
      </c>
      <c r="G137" s="41">
        <f t="shared" si="12"/>
        <v>117675.55462688838</v>
      </c>
      <c r="H137" s="42">
        <f t="shared" si="13"/>
        <v>31141.974662054967</v>
      </c>
    </row>
    <row r="138" spans="2:8" ht="12.75">
      <c r="B138" s="38">
        <f t="shared" si="7"/>
        <v>117</v>
      </c>
      <c r="C138" s="39">
        <f t="shared" si="8"/>
        <v>45132</v>
      </c>
      <c r="D138" s="40">
        <f t="shared" si="9"/>
        <v>117675.55462688838</v>
      </c>
      <c r="E138" s="40">
        <f t="shared" si="10"/>
        <v>244.17677585079338</v>
      </c>
      <c r="F138" s="40">
        <f t="shared" si="11"/>
        <v>216.74063824547085</v>
      </c>
      <c r="G138" s="41">
        <f t="shared" si="12"/>
        <v>117458.81398864291</v>
      </c>
      <c r="H138" s="42">
        <f t="shared" si="13"/>
        <v>31386.15143790576</v>
      </c>
    </row>
    <row r="139" spans="2:8" ht="12.75">
      <c r="B139" s="38">
        <f t="shared" si="7"/>
        <v>118</v>
      </c>
      <c r="C139" s="39">
        <f t="shared" si="8"/>
        <v>45163</v>
      </c>
      <c r="D139" s="40">
        <f t="shared" si="9"/>
        <v>117458.81398864291</v>
      </c>
      <c r="E139" s="40">
        <f t="shared" si="10"/>
        <v>243.72703902643406</v>
      </c>
      <c r="F139" s="40">
        <f t="shared" si="11"/>
        <v>217.19037506983017</v>
      </c>
      <c r="G139" s="41">
        <f t="shared" si="12"/>
        <v>117241.62361357309</v>
      </c>
      <c r="H139" s="42">
        <f t="shared" si="13"/>
        <v>31629.878476932194</v>
      </c>
    </row>
    <row r="140" spans="2:8" ht="12.75">
      <c r="B140" s="38">
        <f t="shared" si="7"/>
        <v>119</v>
      </c>
      <c r="C140" s="39">
        <f t="shared" si="8"/>
        <v>45194</v>
      </c>
      <c r="D140" s="40">
        <f t="shared" si="9"/>
        <v>117241.62361357309</v>
      </c>
      <c r="E140" s="40">
        <f t="shared" si="10"/>
        <v>243.27636899816414</v>
      </c>
      <c r="F140" s="40">
        <f t="shared" si="11"/>
        <v>217.64104509810008</v>
      </c>
      <c r="G140" s="41">
        <f t="shared" si="12"/>
        <v>117023.98256847498</v>
      </c>
      <c r="H140" s="42">
        <f t="shared" si="13"/>
        <v>31873.15484593036</v>
      </c>
    </row>
    <row r="141" spans="2:8" ht="12.75">
      <c r="B141" s="38">
        <f t="shared" si="7"/>
        <v>120</v>
      </c>
      <c r="C141" s="39">
        <f t="shared" si="8"/>
        <v>45224</v>
      </c>
      <c r="D141" s="40">
        <f t="shared" si="9"/>
        <v>117023.98256847498</v>
      </c>
      <c r="E141" s="40">
        <f t="shared" si="10"/>
        <v>242.82476382958558</v>
      </c>
      <c r="F141" s="40">
        <f t="shared" si="11"/>
        <v>218.09265026667865</v>
      </c>
      <c r="G141" s="41">
        <f t="shared" si="12"/>
        <v>116805.8899182083</v>
      </c>
      <c r="H141" s="42">
        <f t="shared" si="13"/>
        <v>32115.979609759946</v>
      </c>
    </row>
    <row r="142" spans="2:8" ht="12.75">
      <c r="B142" s="38">
        <f t="shared" si="7"/>
        <v>121</v>
      </c>
      <c r="C142" s="39">
        <f t="shared" si="8"/>
        <v>45255</v>
      </c>
      <c r="D142" s="40">
        <f t="shared" si="9"/>
        <v>116805.8899182083</v>
      </c>
      <c r="E142" s="40">
        <f t="shared" si="10"/>
        <v>242.37222158028223</v>
      </c>
      <c r="F142" s="40">
        <f t="shared" si="11"/>
        <v>218.545192515982</v>
      </c>
      <c r="G142" s="41">
        <f t="shared" si="12"/>
        <v>116587.34472569231</v>
      </c>
      <c r="H142" s="42">
        <f t="shared" si="13"/>
        <v>32358.351831340227</v>
      </c>
    </row>
    <row r="143" spans="2:8" ht="12.75">
      <c r="B143" s="38">
        <f t="shared" si="7"/>
        <v>122</v>
      </c>
      <c r="C143" s="39">
        <f t="shared" si="8"/>
        <v>45285</v>
      </c>
      <c r="D143" s="40">
        <f t="shared" si="9"/>
        <v>116587.34472569231</v>
      </c>
      <c r="E143" s="40">
        <f t="shared" si="10"/>
        <v>241.91874030581155</v>
      </c>
      <c r="F143" s="40">
        <f t="shared" si="11"/>
        <v>218.99867379045267</v>
      </c>
      <c r="G143" s="41">
        <f t="shared" si="12"/>
        <v>116368.34605190186</v>
      </c>
      <c r="H143" s="42">
        <f t="shared" si="13"/>
        <v>32600.27057164604</v>
      </c>
    </row>
    <row r="144" spans="2:8" ht="12.75">
      <c r="B144" s="38">
        <f t="shared" si="7"/>
        <v>123</v>
      </c>
      <c r="C144" s="39">
        <f t="shared" si="8"/>
        <v>45316</v>
      </c>
      <c r="D144" s="40">
        <f t="shared" si="9"/>
        <v>116368.34605190186</v>
      </c>
      <c r="E144" s="40">
        <f t="shared" si="10"/>
        <v>241.46431805769635</v>
      </c>
      <c r="F144" s="40">
        <f t="shared" si="11"/>
        <v>219.45309603856788</v>
      </c>
      <c r="G144" s="41">
        <f t="shared" si="12"/>
        <v>116148.89295586328</v>
      </c>
      <c r="H144" s="42">
        <f t="shared" si="13"/>
        <v>32841.73488970374</v>
      </c>
    </row>
    <row r="145" spans="2:8" ht="12.75">
      <c r="B145" s="38">
        <f t="shared" si="7"/>
        <v>124</v>
      </c>
      <c r="C145" s="39">
        <f t="shared" si="8"/>
        <v>45347</v>
      </c>
      <c r="D145" s="40">
        <f t="shared" si="9"/>
        <v>116148.89295586328</v>
      </c>
      <c r="E145" s="40">
        <f t="shared" si="10"/>
        <v>241.0089528834163</v>
      </c>
      <c r="F145" s="40">
        <f t="shared" si="11"/>
        <v>219.90846121284793</v>
      </c>
      <c r="G145" s="41">
        <f t="shared" si="12"/>
        <v>115928.98449465043</v>
      </c>
      <c r="H145" s="42">
        <f t="shared" si="13"/>
        <v>33082.74384258715</v>
      </c>
    </row>
    <row r="146" spans="2:8" ht="12.75">
      <c r="B146" s="38">
        <f t="shared" si="7"/>
        <v>125</v>
      </c>
      <c r="C146" s="39">
        <f t="shared" si="8"/>
        <v>45376</v>
      </c>
      <c r="D146" s="40">
        <f t="shared" si="9"/>
        <v>115928.98449465043</v>
      </c>
      <c r="E146" s="40">
        <f t="shared" si="10"/>
        <v>240.55264282639965</v>
      </c>
      <c r="F146" s="40">
        <f t="shared" si="11"/>
        <v>220.36477126986458</v>
      </c>
      <c r="G146" s="41">
        <f t="shared" si="12"/>
        <v>115708.61972338057</v>
      </c>
      <c r="H146" s="42">
        <f t="shared" si="13"/>
        <v>33323.29648541355</v>
      </c>
    </row>
    <row r="147" spans="2:8" ht="12.75">
      <c r="B147" s="38">
        <f t="shared" si="7"/>
        <v>126</v>
      </c>
      <c r="C147" s="39">
        <f t="shared" si="8"/>
        <v>45407</v>
      </c>
      <c r="D147" s="40">
        <f t="shared" si="9"/>
        <v>115708.61972338057</v>
      </c>
      <c r="E147" s="40">
        <f t="shared" si="10"/>
        <v>240.0953859260147</v>
      </c>
      <c r="F147" s="40">
        <f t="shared" si="11"/>
        <v>220.82202817024952</v>
      </c>
      <c r="G147" s="41">
        <f t="shared" si="12"/>
        <v>115487.79769521032</v>
      </c>
      <c r="H147" s="42">
        <f t="shared" si="13"/>
        <v>33563.39187133956</v>
      </c>
    </row>
    <row r="148" spans="2:8" ht="12.75">
      <c r="B148" s="38">
        <f t="shared" si="7"/>
        <v>127</v>
      </c>
      <c r="C148" s="39">
        <f t="shared" si="8"/>
        <v>45437</v>
      </c>
      <c r="D148" s="40">
        <f t="shared" si="9"/>
        <v>115487.79769521032</v>
      </c>
      <c r="E148" s="40">
        <f t="shared" si="10"/>
        <v>239.63718021756142</v>
      </c>
      <c r="F148" s="40">
        <f t="shared" si="11"/>
        <v>221.2802338787028</v>
      </c>
      <c r="G148" s="41">
        <f t="shared" si="12"/>
        <v>115266.51746133162</v>
      </c>
      <c r="H148" s="42">
        <f t="shared" si="13"/>
        <v>33803.029051557125</v>
      </c>
    </row>
    <row r="149" spans="2:8" ht="12.75">
      <c r="B149" s="38">
        <f t="shared" si="7"/>
        <v>128</v>
      </c>
      <c r="C149" s="39">
        <f t="shared" si="8"/>
        <v>45468</v>
      </c>
      <c r="D149" s="40">
        <f t="shared" si="9"/>
        <v>115266.51746133162</v>
      </c>
      <c r="E149" s="40">
        <f t="shared" si="10"/>
        <v>239.1780237322631</v>
      </c>
      <c r="F149" s="40">
        <f t="shared" si="11"/>
        <v>221.7393903640011</v>
      </c>
      <c r="G149" s="41">
        <f t="shared" si="12"/>
        <v>115044.77807096762</v>
      </c>
      <c r="H149" s="42">
        <f t="shared" si="13"/>
        <v>34042.207075289385</v>
      </c>
    </row>
    <row r="150" spans="2:8" ht="12.75">
      <c r="B150" s="38">
        <f t="shared" si="7"/>
        <v>129</v>
      </c>
      <c r="C150" s="39">
        <f t="shared" si="8"/>
        <v>45498</v>
      </c>
      <c r="D150" s="40">
        <f t="shared" si="9"/>
        <v>115044.77807096762</v>
      </c>
      <c r="E150" s="40">
        <f t="shared" si="10"/>
        <v>238.7179144972578</v>
      </c>
      <c r="F150" s="40">
        <f t="shared" si="11"/>
        <v>222.19949959900643</v>
      </c>
      <c r="G150" s="41">
        <f t="shared" si="12"/>
        <v>114822.5785713686</v>
      </c>
      <c r="H150" s="42">
        <f t="shared" si="13"/>
        <v>34280.92498978664</v>
      </c>
    </row>
    <row r="151" spans="2:8" ht="12.75">
      <c r="B151" s="38">
        <f t="shared" si="7"/>
        <v>130</v>
      </c>
      <c r="C151" s="39">
        <f t="shared" si="8"/>
        <v>45529</v>
      </c>
      <c r="D151" s="40">
        <f t="shared" si="9"/>
        <v>114822.5785713686</v>
      </c>
      <c r="E151" s="40">
        <f t="shared" si="10"/>
        <v>238.25685053558985</v>
      </c>
      <c r="F151" s="40">
        <f t="shared" si="11"/>
        <v>222.66056356067438</v>
      </c>
      <c r="G151" s="41">
        <f t="shared" si="12"/>
        <v>114599.91800780794</v>
      </c>
      <c r="H151" s="42">
        <f t="shared" si="13"/>
        <v>34519.18184032223</v>
      </c>
    </row>
    <row r="152" spans="2:8" ht="12.75">
      <c r="B152" s="38">
        <f t="shared" si="7"/>
        <v>131</v>
      </c>
      <c r="C152" s="39">
        <f t="shared" si="8"/>
        <v>45560</v>
      </c>
      <c r="D152" s="40">
        <f t="shared" si="9"/>
        <v>114599.91800780794</v>
      </c>
      <c r="E152" s="40">
        <f t="shared" si="10"/>
        <v>237.79482986620147</v>
      </c>
      <c r="F152" s="40">
        <f t="shared" si="11"/>
        <v>223.12258423006276</v>
      </c>
      <c r="G152" s="41">
        <f t="shared" si="12"/>
        <v>114376.79542357787</v>
      </c>
      <c r="H152" s="42">
        <f t="shared" si="13"/>
        <v>34756.97667018843</v>
      </c>
    </row>
    <row r="153" spans="2:8" ht="12.75">
      <c r="B153" s="38">
        <f aca="true" t="shared" si="14" ref="B153:B216">pagam.Num</f>
        <v>132</v>
      </c>
      <c r="C153" s="39">
        <f aca="true" t="shared" si="15" ref="C153:C216">Mostra.Data</f>
        <v>45590</v>
      </c>
      <c r="D153" s="40">
        <f aca="true" t="shared" si="16" ref="D153:D216">Bil.Iniz</f>
        <v>114376.79542357787</v>
      </c>
      <c r="E153" s="40">
        <f aca="true" t="shared" si="17" ref="E153:E216">Interesse</f>
        <v>237.3318505039241</v>
      </c>
      <c r="F153" s="40">
        <f aca="true" t="shared" si="18" ref="F153:F216">Capitale</f>
        <v>223.58556359234012</v>
      </c>
      <c r="G153" s="41">
        <f aca="true" t="shared" si="19" ref="G153:G216">Bilancio.finale</f>
        <v>114153.20985998554</v>
      </c>
      <c r="H153" s="42">
        <f aca="true" t="shared" si="20" ref="H153:H216">Interesse.Comp</f>
        <v>34994.30852069235</v>
      </c>
    </row>
    <row r="154" spans="2:8" ht="12.75">
      <c r="B154" s="38">
        <f t="shared" si="14"/>
        <v>133</v>
      </c>
      <c r="C154" s="39">
        <f t="shared" si="15"/>
        <v>45621</v>
      </c>
      <c r="D154" s="40">
        <f t="shared" si="16"/>
        <v>114153.20985998554</v>
      </c>
      <c r="E154" s="40">
        <f t="shared" si="17"/>
        <v>236.86791045946998</v>
      </c>
      <c r="F154" s="40">
        <f t="shared" si="18"/>
        <v>224.04950363679424</v>
      </c>
      <c r="G154" s="41">
        <f t="shared" si="19"/>
        <v>113929.16035634874</v>
      </c>
      <c r="H154" s="42">
        <f t="shared" si="20"/>
        <v>35231.17643115182</v>
      </c>
    </row>
    <row r="155" spans="2:8" ht="12.75">
      <c r="B155" s="38">
        <f t="shared" si="14"/>
        <v>134</v>
      </c>
      <c r="C155" s="39">
        <f t="shared" si="15"/>
        <v>45651</v>
      </c>
      <c r="D155" s="40">
        <f t="shared" si="16"/>
        <v>113929.16035634874</v>
      </c>
      <c r="E155" s="40">
        <f t="shared" si="17"/>
        <v>236.40300773942366</v>
      </c>
      <c r="F155" s="40">
        <f t="shared" si="18"/>
        <v>224.51440635684057</v>
      </c>
      <c r="G155" s="41">
        <f t="shared" si="19"/>
        <v>113704.6459499919</v>
      </c>
      <c r="H155" s="42">
        <f t="shared" si="20"/>
        <v>35467.57943889125</v>
      </c>
    </row>
    <row r="156" spans="2:8" ht="12.75">
      <c r="B156" s="38">
        <f t="shared" si="14"/>
        <v>135</v>
      </c>
      <c r="C156" s="39">
        <f t="shared" si="15"/>
        <v>45682</v>
      </c>
      <c r="D156" s="40">
        <f t="shared" si="16"/>
        <v>113704.6459499919</v>
      </c>
      <c r="E156" s="40">
        <f t="shared" si="17"/>
        <v>235.9371403462332</v>
      </c>
      <c r="F156" s="40">
        <f t="shared" si="18"/>
        <v>224.98027375003102</v>
      </c>
      <c r="G156" s="41">
        <f t="shared" si="19"/>
        <v>113479.66567624187</v>
      </c>
      <c r="H156" s="42">
        <f t="shared" si="20"/>
        <v>35703.51657923748</v>
      </c>
    </row>
    <row r="157" spans="2:8" ht="12.75">
      <c r="B157" s="38">
        <f t="shared" si="14"/>
        <v>136</v>
      </c>
      <c r="C157" s="39">
        <f t="shared" si="15"/>
        <v>45713</v>
      </c>
      <c r="D157" s="40">
        <f t="shared" si="16"/>
        <v>113479.66567624187</v>
      </c>
      <c r="E157" s="40">
        <f t="shared" si="17"/>
        <v>235.4703062782019</v>
      </c>
      <c r="F157" s="40">
        <f t="shared" si="18"/>
        <v>225.44710781806234</v>
      </c>
      <c r="G157" s="41">
        <f t="shared" si="19"/>
        <v>113254.2185684238</v>
      </c>
      <c r="H157" s="42">
        <f t="shared" si="20"/>
        <v>35938.98688551568</v>
      </c>
    </row>
    <row r="158" spans="2:8" ht="12.75">
      <c r="B158" s="38">
        <f t="shared" si="14"/>
        <v>137</v>
      </c>
      <c r="C158" s="39">
        <f t="shared" si="15"/>
        <v>45741</v>
      </c>
      <c r="D158" s="40">
        <f t="shared" si="16"/>
        <v>113254.2185684238</v>
      </c>
      <c r="E158" s="40">
        <f t="shared" si="17"/>
        <v>235.0025035294794</v>
      </c>
      <c r="F158" s="40">
        <f t="shared" si="18"/>
        <v>225.9149105667848</v>
      </c>
      <c r="G158" s="41">
        <f t="shared" si="19"/>
        <v>113028.30365785702</v>
      </c>
      <c r="H158" s="42">
        <f t="shared" si="20"/>
        <v>36173.989389045164</v>
      </c>
    </row>
    <row r="159" spans="2:8" ht="12.75">
      <c r="B159" s="38">
        <f t="shared" si="14"/>
        <v>138</v>
      </c>
      <c r="C159" s="39">
        <f t="shared" si="15"/>
        <v>45772</v>
      </c>
      <c r="D159" s="40">
        <f t="shared" si="16"/>
        <v>113028.30365785702</v>
      </c>
      <c r="E159" s="40">
        <f t="shared" si="17"/>
        <v>234.53373009005333</v>
      </c>
      <c r="F159" s="40">
        <f t="shared" si="18"/>
        <v>226.3836840062109</v>
      </c>
      <c r="G159" s="41">
        <f t="shared" si="19"/>
        <v>112801.9199738508</v>
      </c>
      <c r="H159" s="42">
        <f t="shared" si="20"/>
        <v>36408.523119135214</v>
      </c>
    </row>
    <row r="160" spans="2:8" ht="12.75">
      <c r="B160" s="38">
        <f t="shared" si="14"/>
        <v>139</v>
      </c>
      <c r="C160" s="39">
        <f t="shared" si="15"/>
        <v>45802</v>
      </c>
      <c r="D160" s="40">
        <f t="shared" si="16"/>
        <v>112801.9199738508</v>
      </c>
      <c r="E160" s="40">
        <f t="shared" si="17"/>
        <v>234.06398394574043</v>
      </c>
      <c r="F160" s="40">
        <f t="shared" si="18"/>
        <v>226.8534301505238</v>
      </c>
      <c r="G160" s="41">
        <f t="shared" si="19"/>
        <v>112575.06654370028</v>
      </c>
      <c r="H160" s="42">
        <f t="shared" si="20"/>
        <v>36642.58710308096</v>
      </c>
    </row>
    <row r="161" spans="2:8" ht="12.75">
      <c r="B161" s="38">
        <f t="shared" si="14"/>
        <v>140</v>
      </c>
      <c r="C161" s="39">
        <f t="shared" si="15"/>
        <v>45833</v>
      </c>
      <c r="D161" s="40">
        <f t="shared" si="16"/>
        <v>112575.06654370028</v>
      </c>
      <c r="E161" s="40">
        <f t="shared" si="17"/>
        <v>233.59326307817807</v>
      </c>
      <c r="F161" s="40">
        <f t="shared" si="18"/>
        <v>227.32415101808616</v>
      </c>
      <c r="G161" s="41">
        <f t="shared" si="19"/>
        <v>112347.7423926822</v>
      </c>
      <c r="H161" s="42">
        <f t="shared" si="20"/>
        <v>36876.18036615913</v>
      </c>
    </row>
    <row r="162" spans="2:8" ht="12.75">
      <c r="B162" s="38">
        <f t="shared" si="14"/>
        <v>141</v>
      </c>
      <c r="C162" s="39">
        <f t="shared" si="15"/>
        <v>45863</v>
      </c>
      <c r="D162" s="40">
        <f t="shared" si="16"/>
        <v>112347.7423926822</v>
      </c>
      <c r="E162" s="40">
        <f t="shared" si="17"/>
        <v>233.12156546481555</v>
      </c>
      <c r="F162" s="40">
        <f t="shared" si="18"/>
        <v>227.79584863144868</v>
      </c>
      <c r="G162" s="41">
        <f t="shared" si="19"/>
        <v>112119.94654405075</v>
      </c>
      <c r="H162" s="42">
        <f t="shared" si="20"/>
        <v>37109.30193162395</v>
      </c>
    </row>
    <row r="163" spans="2:8" ht="12.75">
      <c r="B163" s="38">
        <f t="shared" si="14"/>
        <v>142</v>
      </c>
      <c r="C163" s="39">
        <f t="shared" si="15"/>
        <v>45894</v>
      </c>
      <c r="D163" s="40">
        <f t="shared" si="16"/>
        <v>112119.94654405075</v>
      </c>
      <c r="E163" s="40">
        <f t="shared" si="17"/>
        <v>232.6488890789053</v>
      </c>
      <c r="F163" s="40">
        <f t="shared" si="18"/>
        <v>228.2685250173589</v>
      </c>
      <c r="G163" s="41">
        <f t="shared" si="19"/>
        <v>111891.6780190334</v>
      </c>
      <c r="H163" s="42">
        <f t="shared" si="20"/>
        <v>37341.950820702856</v>
      </c>
    </row>
    <row r="164" spans="2:8" ht="12.75">
      <c r="B164" s="38">
        <f t="shared" si="14"/>
        <v>143</v>
      </c>
      <c r="C164" s="39">
        <f t="shared" si="15"/>
        <v>45925</v>
      </c>
      <c r="D164" s="40">
        <f t="shared" si="16"/>
        <v>111891.6780190334</v>
      </c>
      <c r="E164" s="40">
        <f t="shared" si="17"/>
        <v>232.17523188949428</v>
      </c>
      <c r="F164" s="40">
        <f t="shared" si="18"/>
        <v>228.74218220676994</v>
      </c>
      <c r="G164" s="41">
        <f t="shared" si="19"/>
        <v>111662.93583682663</v>
      </c>
      <c r="H164" s="42">
        <f t="shared" si="20"/>
        <v>37574.12605259235</v>
      </c>
    </row>
    <row r="165" spans="2:8" ht="12.75">
      <c r="B165" s="38">
        <f t="shared" si="14"/>
        <v>144</v>
      </c>
      <c r="C165" s="39">
        <f t="shared" si="15"/>
        <v>45955</v>
      </c>
      <c r="D165" s="40">
        <f t="shared" si="16"/>
        <v>111662.93583682663</v>
      </c>
      <c r="E165" s="40">
        <f t="shared" si="17"/>
        <v>231.70059186141526</v>
      </c>
      <c r="F165" s="40">
        <f t="shared" si="18"/>
        <v>229.21682223484896</v>
      </c>
      <c r="G165" s="41">
        <f t="shared" si="19"/>
        <v>111433.71901459177</v>
      </c>
      <c r="H165" s="42">
        <f t="shared" si="20"/>
        <v>37805.826644453766</v>
      </c>
    </row>
    <row r="166" spans="2:8" ht="12.75">
      <c r="B166" s="38">
        <f t="shared" si="14"/>
        <v>145</v>
      </c>
      <c r="C166" s="39">
        <f t="shared" si="15"/>
        <v>45986</v>
      </c>
      <c r="D166" s="40">
        <f t="shared" si="16"/>
        <v>111433.71901459177</v>
      </c>
      <c r="E166" s="40">
        <f t="shared" si="17"/>
        <v>231.22496695527792</v>
      </c>
      <c r="F166" s="40">
        <f t="shared" si="18"/>
        <v>229.6924471409863</v>
      </c>
      <c r="G166" s="41">
        <f t="shared" si="19"/>
        <v>111204.02656745078</v>
      </c>
      <c r="H166" s="42">
        <f t="shared" si="20"/>
        <v>38037.05161140904</v>
      </c>
    </row>
    <row r="167" spans="2:8" ht="12.75">
      <c r="B167" s="38">
        <f t="shared" si="14"/>
        <v>146</v>
      </c>
      <c r="C167" s="39">
        <f t="shared" si="15"/>
        <v>46016</v>
      </c>
      <c r="D167" s="40">
        <f t="shared" si="16"/>
        <v>111204.02656745078</v>
      </c>
      <c r="E167" s="40">
        <f t="shared" si="17"/>
        <v>230.74835512746037</v>
      </c>
      <c r="F167" s="40">
        <f t="shared" si="18"/>
        <v>230.16905896880385</v>
      </c>
      <c r="G167" s="41">
        <f t="shared" si="19"/>
        <v>110973.85750848197</v>
      </c>
      <c r="H167" s="42">
        <f t="shared" si="20"/>
        <v>38267.799966536506</v>
      </c>
    </row>
    <row r="168" spans="2:8" ht="12.75">
      <c r="B168" s="38">
        <f t="shared" si="14"/>
        <v>147</v>
      </c>
      <c r="C168" s="39">
        <f t="shared" si="15"/>
        <v>46047</v>
      </c>
      <c r="D168" s="40">
        <f t="shared" si="16"/>
        <v>110973.85750848197</v>
      </c>
      <c r="E168" s="40">
        <f t="shared" si="17"/>
        <v>230.2707543301001</v>
      </c>
      <c r="F168" s="40">
        <f t="shared" si="18"/>
        <v>230.64665976616413</v>
      </c>
      <c r="G168" s="41">
        <f t="shared" si="19"/>
        <v>110743.21084871581</v>
      </c>
      <c r="H168" s="42">
        <f t="shared" si="20"/>
        <v>38498.070720866606</v>
      </c>
    </row>
    <row r="169" spans="2:8" ht="12.75">
      <c r="B169" s="38">
        <f t="shared" si="14"/>
        <v>148</v>
      </c>
      <c r="C169" s="39">
        <f t="shared" si="15"/>
        <v>46078</v>
      </c>
      <c r="D169" s="40">
        <f t="shared" si="16"/>
        <v>110743.21084871581</v>
      </c>
      <c r="E169" s="40">
        <f t="shared" si="17"/>
        <v>229.7921625110853</v>
      </c>
      <c r="F169" s="40">
        <f t="shared" si="18"/>
        <v>231.12525158517892</v>
      </c>
      <c r="G169" s="41">
        <f t="shared" si="19"/>
        <v>110512.08559713063</v>
      </c>
      <c r="H169" s="42">
        <f t="shared" si="20"/>
        <v>38727.86288337769</v>
      </c>
    </row>
    <row r="170" spans="2:8" ht="12.75">
      <c r="B170" s="38">
        <f t="shared" si="14"/>
        <v>149</v>
      </c>
      <c r="C170" s="39">
        <f t="shared" si="15"/>
        <v>46106</v>
      </c>
      <c r="D170" s="40">
        <f t="shared" si="16"/>
        <v>110512.08559713063</v>
      </c>
      <c r="E170" s="40">
        <f t="shared" si="17"/>
        <v>229.31257761404606</v>
      </c>
      <c r="F170" s="40">
        <f t="shared" si="18"/>
        <v>231.60483648221816</v>
      </c>
      <c r="G170" s="41">
        <f t="shared" si="19"/>
        <v>110280.48076064841</v>
      </c>
      <c r="H170" s="42">
        <f t="shared" si="20"/>
        <v>38957.17546099173</v>
      </c>
    </row>
    <row r="171" spans="2:8" ht="12.75">
      <c r="B171" s="38">
        <f t="shared" si="14"/>
        <v>150</v>
      </c>
      <c r="C171" s="39">
        <f t="shared" si="15"/>
        <v>46137</v>
      </c>
      <c r="D171" s="40">
        <f t="shared" si="16"/>
        <v>110280.48076064841</v>
      </c>
      <c r="E171" s="40">
        <f t="shared" si="17"/>
        <v>228.83199757834547</v>
      </c>
      <c r="F171" s="40">
        <f t="shared" si="18"/>
        <v>232.08541651791876</v>
      </c>
      <c r="G171" s="41">
        <f t="shared" si="19"/>
        <v>110048.39534413049</v>
      </c>
      <c r="H171" s="42">
        <f t="shared" si="20"/>
        <v>39186.00745857008</v>
      </c>
    </row>
    <row r="172" spans="2:8" ht="12.75">
      <c r="B172" s="38">
        <f t="shared" si="14"/>
        <v>151</v>
      </c>
      <c r="C172" s="39">
        <f t="shared" si="15"/>
        <v>46167</v>
      </c>
      <c r="D172" s="40">
        <f t="shared" si="16"/>
        <v>110048.39534413049</v>
      </c>
      <c r="E172" s="40">
        <f t="shared" si="17"/>
        <v>228.35042033907078</v>
      </c>
      <c r="F172" s="40">
        <f t="shared" si="18"/>
        <v>232.56699375719344</v>
      </c>
      <c r="G172" s="41">
        <f t="shared" si="19"/>
        <v>109815.8283503733</v>
      </c>
      <c r="H172" s="42">
        <f t="shared" si="20"/>
        <v>39414.35787890915</v>
      </c>
    </row>
    <row r="173" spans="2:8" ht="12.75">
      <c r="B173" s="38">
        <f t="shared" si="14"/>
        <v>152</v>
      </c>
      <c r="C173" s="39">
        <f t="shared" si="15"/>
        <v>46198</v>
      </c>
      <c r="D173" s="40">
        <f t="shared" si="16"/>
        <v>109815.8283503733</v>
      </c>
      <c r="E173" s="40">
        <f t="shared" si="17"/>
        <v>227.8678438270246</v>
      </c>
      <c r="F173" s="40">
        <f t="shared" si="18"/>
        <v>233.04957026923964</v>
      </c>
      <c r="G173" s="41">
        <f t="shared" si="19"/>
        <v>109582.77878010405</v>
      </c>
      <c r="H173" s="42">
        <f t="shared" si="20"/>
        <v>39642.22572273617</v>
      </c>
    </row>
    <row r="174" spans="2:8" ht="12.75">
      <c r="B174" s="38">
        <f t="shared" si="14"/>
        <v>153</v>
      </c>
      <c r="C174" s="39">
        <f t="shared" si="15"/>
        <v>46228</v>
      </c>
      <c r="D174" s="40">
        <f t="shared" si="16"/>
        <v>109582.77878010405</v>
      </c>
      <c r="E174" s="40">
        <f t="shared" si="17"/>
        <v>227.3842659687159</v>
      </c>
      <c r="F174" s="40">
        <f t="shared" si="18"/>
        <v>233.53314812754832</v>
      </c>
      <c r="G174" s="41">
        <f t="shared" si="19"/>
        <v>109349.2456319765</v>
      </c>
      <c r="H174" s="42">
        <f t="shared" si="20"/>
        <v>39869.609988704884</v>
      </c>
    </row>
    <row r="175" spans="2:8" ht="12.75">
      <c r="B175" s="38">
        <f t="shared" si="14"/>
        <v>154</v>
      </c>
      <c r="C175" s="39">
        <f t="shared" si="15"/>
        <v>46259</v>
      </c>
      <c r="D175" s="40">
        <f t="shared" si="16"/>
        <v>109349.2456319765</v>
      </c>
      <c r="E175" s="40">
        <f t="shared" si="17"/>
        <v>226.89968468635124</v>
      </c>
      <c r="F175" s="40">
        <f t="shared" si="18"/>
        <v>234.017729409913</v>
      </c>
      <c r="G175" s="41">
        <f t="shared" si="19"/>
        <v>109115.22790256659</v>
      </c>
      <c r="H175" s="42">
        <f t="shared" si="20"/>
        <v>40096.509673391236</v>
      </c>
    </row>
    <row r="176" spans="2:8" ht="12.75">
      <c r="B176" s="38">
        <f t="shared" si="14"/>
        <v>155</v>
      </c>
      <c r="C176" s="39">
        <f t="shared" si="15"/>
        <v>46290</v>
      </c>
      <c r="D176" s="40">
        <f t="shared" si="16"/>
        <v>109115.22790256659</v>
      </c>
      <c r="E176" s="40">
        <f t="shared" si="17"/>
        <v>226.41409789782568</v>
      </c>
      <c r="F176" s="40">
        <f t="shared" si="18"/>
        <v>234.50331619843854</v>
      </c>
      <c r="G176" s="41">
        <f t="shared" si="19"/>
        <v>108880.72458636816</v>
      </c>
      <c r="H176" s="42">
        <f t="shared" si="20"/>
        <v>40322.92377128906</v>
      </c>
    </row>
    <row r="177" spans="2:8" ht="12.75">
      <c r="B177" s="38">
        <f t="shared" si="14"/>
        <v>156</v>
      </c>
      <c r="C177" s="39">
        <f t="shared" si="15"/>
        <v>46320</v>
      </c>
      <c r="D177" s="40">
        <f t="shared" si="16"/>
        <v>108880.72458636816</v>
      </c>
      <c r="E177" s="40">
        <f t="shared" si="17"/>
        <v>225.92750351671393</v>
      </c>
      <c r="F177" s="40">
        <f t="shared" si="18"/>
        <v>234.9899105795503</v>
      </c>
      <c r="G177" s="41">
        <f t="shared" si="19"/>
        <v>108645.73467578861</v>
      </c>
      <c r="H177" s="42">
        <f t="shared" si="20"/>
        <v>40548.85127480578</v>
      </c>
    </row>
    <row r="178" spans="2:8" ht="12.75">
      <c r="B178" s="38">
        <f t="shared" si="14"/>
        <v>157</v>
      </c>
      <c r="C178" s="39">
        <f t="shared" si="15"/>
        <v>46351</v>
      </c>
      <c r="D178" s="40">
        <f t="shared" si="16"/>
        <v>108645.73467578861</v>
      </c>
      <c r="E178" s="40">
        <f t="shared" si="17"/>
        <v>225.43989945226136</v>
      </c>
      <c r="F178" s="40">
        <f t="shared" si="18"/>
        <v>235.47751464400287</v>
      </c>
      <c r="G178" s="41">
        <f t="shared" si="19"/>
        <v>108410.2571611446</v>
      </c>
      <c r="H178" s="42">
        <f t="shared" si="20"/>
        <v>40774.29117425804</v>
      </c>
    </row>
    <row r="179" spans="2:8" ht="12.75">
      <c r="B179" s="38">
        <f t="shared" si="14"/>
        <v>158</v>
      </c>
      <c r="C179" s="39">
        <f t="shared" si="15"/>
        <v>46381</v>
      </c>
      <c r="D179" s="40">
        <f t="shared" si="16"/>
        <v>108410.2571611446</v>
      </c>
      <c r="E179" s="40">
        <f t="shared" si="17"/>
        <v>224.95128360937505</v>
      </c>
      <c r="F179" s="40">
        <f t="shared" si="18"/>
        <v>235.96613048688917</v>
      </c>
      <c r="G179" s="41">
        <f t="shared" si="19"/>
        <v>108174.29103065771</v>
      </c>
      <c r="H179" s="42">
        <f t="shared" si="20"/>
        <v>40999.24245786742</v>
      </c>
    </row>
    <row r="180" spans="2:8" ht="12.75">
      <c r="B180" s="38">
        <f t="shared" si="14"/>
        <v>159</v>
      </c>
      <c r="C180" s="39">
        <f t="shared" si="15"/>
        <v>46412</v>
      </c>
      <c r="D180" s="40">
        <f t="shared" si="16"/>
        <v>108174.29103065771</v>
      </c>
      <c r="E180" s="40">
        <f t="shared" si="17"/>
        <v>224.46165388861476</v>
      </c>
      <c r="F180" s="40">
        <f t="shared" si="18"/>
        <v>236.45576020764946</v>
      </c>
      <c r="G180" s="41">
        <f t="shared" si="19"/>
        <v>107937.83527045006</v>
      </c>
      <c r="H180" s="42">
        <f t="shared" si="20"/>
        <v>41223.70411175603</v>
      </c>
    </row>
    <row r="181" spans="2:8" ht="12.75">
      <c r="B181" s="38">
        <f t="shared" si="14"/>
        <v>160</v>
      </c>
      <c r="C181" s="39">
        <f t="shared" si="15"/>
        <v>46443</v>
      </c>
      <c r="D181" s="40">
        <f t="shared" si="16"/>
        <v>107937.83527045006</v>
      </c>
      <c r="E181" s="40">
        <f t="shared" si="17"/>
        <v>223.97100818618387</v>
      </c>
      <c r="F181" s="40">
        <f t="shared" si="18"/>
        <v>236.94640591008036</v>
      </c>
      <c r="G181" s="41">
        <f t="shared" si="19"/>
        <v>107700.88886453997</v>
      </c>
      <c r="H181" s="42">
        <f t="shared" si="20"/>
        <v>41447.675119942214</v>
      </c>
    </row>
    <row r="182" spans="2:8" ht="12.75">
      <c r="B182" s="38">
        <f t="shared" si="14"/>
        <v>161</v>
      </c>
      <c r="C182" s="39">
        <f t="shared" si="15"/>
        <v>46471</v>
      </c>
      <c r="D182" s="40">
        <f t="shared" si="16"/>
        <v>107700.88886453997</v>
      </c>
      <c r="E182" s="40">
        <f t="shared" si="17"/>
        <v>223.47934439392046</v>
      </c>
      <c r="F182" s="40">
        <f t="shared" si="18"/>
        <v>237.43806970234377</v>
      </c>
      <c r="G182" s="41">
        <f t="shared" si="19"/>
        <v>107463.45079483763</v>
      </c>
      <c r="H182" s="42">
        <f t="shared" si="20"/>
        <v>41671.154464336134</v>
      </c>
    </row>
    <row r="183" spans="2:8" ht="12.75">
      <c r="B183" s="38">
        <f t="shared" si="14"/>
        <v>162</v>
      </c>
      <c r="C183" s="39">
        <f t="shared" si="15"/>
        <v>46502</v>
      </c>
      <c r="D183" s="40">
        <f t="shared" si="16"/>
        <v>107463.45079483763</v>
      </c>
      <c r="E183" s="40">
        <f t="shared" si="17"/>
        <v>222.98666039928807</v>
      </c>
      <c r="F183" s="40">
        <f t="shared" si="18"/>
        <v>237.93075369697615</v>
      </c>
      <c r="G183" s="41">
        <f t="shared" si="19"/>
        <v>107225.52004114065</v>
      </c>
      <c r="H183" s="42">
        <f t="shared" si="20"/>
        <v>41894.14112473542</v>
      </c>
    </row>
    <row r="184" spans="2:8" ht="12.75">
      <c r="B184" s="38">
        <f t="shared" si="14"/>
        <v>163</v>
      </c>
      <c r="C184" s="39">
        <f t="shared" si="15"/>
        <v>46532</v>
      </c>
      <c r="D184" s="40">
        <f t="shared" si="16"/>
        <v>107225.52004114065</v>
      </c>
      <c r="E184" s="40">
        <f t="shared" si="17"/>
        <v>222.49295408536688</v>
      </c>
      <c r="F184" s="40">
        <f t="shared" si="18"/>
        <v>238.42446001089735</v>
      </c>
      <c r="G184" s="41">
        <f t="shared" si="19"/>
        <v>106987.09558112976</v>
      </c>
      <c r="H184" s="42">
        <f t="shared" si="20"/>
        <v>42116.63407882079</v>
      </c>
    </row>
    <row r="185" spans="2:8" ht="12.75">
      <c r="B185" s="38">
        <f t="shared" si="14"/>
        <v>164</v>
      </c>
      <c r="C185" s="39">
        <f t="shared" si="15"/>
        <v>46563</v>
      </c>
      <c r="D185" s="40">
        <f t="shared" si="16"/>
        <v>106987.09558112976</v>
      </c>
      <c r="E185" s="40">
        <f t="shared" si="17"/>
        <v>221.99822333084427</v>
      </c>
      <c r="F185" s="40">
        <f t="shared" si="18"/>
        <v>238.91919076541996</v>
      </c>
      <c r="G185" s="41">
        <f t="shared" si="19"/>
        <v>106748.17639036434</v>
      </c>
      <c r="H185" s="42">
        <f t="shared" si="20"/>
        <v>42338.63230215164</v>
      </c>
    </row>
    <row r="186" spans="2:8" ht="12.75">
      <c r="B186" s="38">
        <f t="shared" si="14"/>
        <v>165</v>
      </c>
      <c r="C186" s="39">
        <f t="shared" si="15"/>
        <v>46593</v>
      </c>
      <c r="D186" s="40">
        <f t="shared" si="16"/>
        <v>106748.17639036434</v>
      </c>
      <c r="E186" s="40">
        <f t="shared" si="17"/>
        <v>221.502466010006</v>
      </c>
      <c r="F186" s="40">
        <f t="shared" si="18"/>
        <v>239.41494808625822</v>
      </c>
      <c r="G186" s="41">
        <f t="shared" si="19"/>
        <v>106508.76144227809</v>
      </c>
      <c r="H186" s="42">
        <f t="shared" si="20"/>
        <v>42560.13476816164</v>
      </c>
    </row>
    <row r="187" spans="2:8" ht="12.75">
      <c r="B187" s="38">
        <f t="shared" si="14"/>
        <v>166</v>
      </c>
      <c r="C187" s="39">
        <f t="shared" si="15"/>
        <v>46624</v>
      </c>
      <c r="D187" s="40">
        <f t="shared" si="16"/>
        <v>106508.76144227809</v>
      </c>
      <c r="E187" s="40">
        <f t="shared" si="17"/>
        <v>221.00567999272704</v>
      </c>
      <c r="F187" s="40">
        <f t="shared" si="18"/>
        <v>239.91173410353719</v>
      </c>
      <c r="G187" s="41">
        <f t="shared" si="19"/>
        <v>106268.84970817456</v>
      </c>
      <c r="H187" s="42">
        <f t="shared" si="20"/>
        <v>42781.140448154365</v>
      </c>
    </row>
    <row r="188" spans="2:8" ht="12.75">
      <c r="B188" s="38">
        <f t="shared" si="14"/>
        <v>167</v>
      </c>
      <c r="C188" s="39">
        <f t="shared" si="15"/>
        <v>46655</v>
      </c>
      <c r="D188" s="40">
        <f t="shared" si="16"/>
        <v>106268.84970817456</v>
      </c>
      <c r="E188" s="40">
        <f t="shared" si="17"/>
        <v>220.50786314446222</v>
      </c>
      <c r="F188" s="40">
        <f t="shared" si="18"/>
        <v>240.409550951802</v>
      </c>
      <c r="G188" s="41">
        <f t="shared" si="19"/>
        <v>106028.44015722275</v>
      </c>
      <c r="H188" s="42">
        <f t="shared" si="20"/>
        <v>43001.64831129883</v>
      </c>
    </row>
    <row r="189" spans="2:8" ht="12.75">
      <c r="B189" s="38">
        <f t="shared" si="14"/>
        <v>168</v>
      </c>
      <c r="C189" s="39">
        <f t="shared" si="15"/>
        <v>46685</v>
      </c>
      <c r="D189" s="40">
        <f t="shared" si="16"/>
        <v>106028.44015722275</v>
      </c>
      <c r="E189" s="40">
        <f t="shared" si="17"/>
        <v>220.0090133262372</v>
      </c>
      <c r="F189" s="40">
        <f t="shared" si="18"/>
        <v>240.90840077002701</v>
      </c>
      <c r="G189" s="41">
        <f t="shared" si="19"/>
        <v>105787.53175645272</v>
      </c>
      <c r="H189" s="42">
        <f t="shared" si="20"/>
        <v>43221.65732462506</v>
      </c>
    </row>
    <row r="190" spans="2:8" ht="12.75">
      <c r="B190" s="38">
        <f t="shared" si="14"/>
        <v>169</v>
      </c>
      <c r="C190" s="39">
        <f t="shared" si="15"/>
        <v>46716</v>
      </c>
      <c r="D190" s="40">
        <f t="shared" si="16"/>
        <v>105787.53175645272</v>
      </c>
      <c r="E190" s="40">
        <f t="shared" si="17"/>
        <v>219.5091283946394</v>
      </c>
      <c r="F190" s="40">
        <f t="shared" si="18"/>
        <v>241.40828570162483</v>
      </c>
      <c r="G190" s="41">
        <f t="shared" si="19"/>
        <v>105546.1234707511</v>
      </c>
      <c r="H190" s="42">
        <f t="shared" si="20"/>
        <v>43441.1664530197</v>
      </c>
    </row>
    <row r="191" spans="2:8" ht="12.75">
      <c r="B191" s="38">
        <f t="shared" si="14"/>
        <v>170</v>
      </c>
      <c r="C191" s="39">
        <f t="shared" si="15"/>
        <v>46746</v>
      </c>
      <c r="D191" s="40">
        <f t="shared" si="16"/>
        <v>105546.1234707511</v>
      </c>
      <c r="E191" s="40">
        <f t="shared" si="17"/>
        <v>219.00820620180855</v>
      </c>
      <c r="F191" s="40">
        <f t="shared" si="18"/>
        <v>241.90920789445568</v>
      </c>
      <c r="G191" s="41">
        <f t="shared" si="19"/>
        <v>105304.21426285665</v>
      </c>
      <c r="H191" s="42">
        <f t="shared" si="20"/>
        <v>43660.17465922151</v>
      </c>
    </row>
    <row r="192" spans="2:8" ht="12.75">
      <c r="B192" s="38">
        <f t="shared" si="14"/>
        <v>171</v>
      </c>
      <c r="C192" s="39">
        <f t="shared" si="15"/>
        <v>46777</v>
      </c>
      <c r="D192" s="40">
        <f t="shared" si="16"/>
        <v>105304.21426285665</v>
      </c>
      <c r="E192" s="40">
        <f t="shared" si="17"/>
        <v>218.50624459542755</v>
      </c>
      <c r="F192" s="40">
        <f t="shared" si="18"/>
        <v>242.41116950083668</v>
      </c>
      <c r="G192" s="41">
        <f t="shared" si="19"/>
        <v>105061.80309335582</v>
      </c>
      <c r="H192" s="42">
        <f t="shared" si="20"/>
        <v>43878.68090381694</v>
      </c>
    </row>
    <row r="193" spans="2:8" ht="12.75">
      <c r="B193" s="38">
        <f t="shared" si="14"/>
        <v>172</v>
      </c>
      <c r="C193" s="39">
        <f t="shared" si="15"/>
        <v>46808</v>
      </c>
      <c r="D193" s="40">
        <f t="shared" si="16"/>
        <v>105061.80309335582</v>
      </c>
      <c r="E193" s="40">
        <f t="shared" si="17"/>
        <v>218.00324141871332</v>
      </c>
      <c r="F193" s="40">
        <f t="shared" si="18"/>
        <v>242.9141726775509</v>
      </c>
      <c r="G193" s="41">
        <f t="shared" si="19"/>
        <v>104818.88892067826</v>
      </c>
      <c r="H193" s="42">
        <f t="shared" si="20"/>
        <v>44096.68414523565</v>
      </c>
    </row>
    <row r="194" spans="2:8" ht="12.75">
      <c r="B194" s="38">
        <f t="shared" si="14"/>
        <v>173</v>
      </c>
      <c r="C194" s="39">
        <f t="shared" si="15"/>
        <v>46837</v>
      </c>
      <c r="D194" s="40">
        <f t="shared" si="16"/>
        <v>104818.88892067826</v>
      </c>
      <c r="E194" s="40">
        <f t="shared" si="17"/>
        <v>217.4991945104074</v>
      </c>
      <c r="F194" s="40">
        <f t="shared" si="18"/>
        <v>243.41821958585683</v>
      </c>
      <c r="G194" s="41">
        <f t="shared" si="19"/>
        <v>104575.4707010924</v>
      </c>
      <c r="H194" s="42">
        <f t="shared" si="20"/>
        <v>44314.18333974606</v>
      </c>
    </row>
    <row r="195" spans="2:8" ht="12.75">
      <c r="B195" s="38">
        <f t="shared" si="14"/>
        <v>174</v>
      </c>
      <c r="C195" s="39">
        <f t="shared" si="15"/>
        <v>46868</v>
      </c>
      <c r="D195" s="40">
        <f t="shared" si="16"/>
        <v>104575.4707010924</v>
      </c>
      <c r="E195" s="40">
        <f t="shared" si="17"/>
        <v>216.99410170476673</v>
      </c>
      <c r="F195" s="40">
        <f t="shared" si="18"/>
        <v>243.9233123914975</v>
      </c>
      <c r="G195" s="41">
        <f t="shared" si="19"/>
        <v>104331.5473887009</v>
      </c>
      <c r="H195" s="42">
        <f t="shared" si="20"/>
        <v>44531.177441450825</v>
      </c>
    </row>
    <row r="196" spans="2:8" ht="12.75">
      <c r="B196" s="38">
        <f t="shared" si="14"/>
        <v>175</v>
      </c>
      <c r="C196" s="39">
        <f t="shared" si="15"/>
        <v>46898</v>
      </c>
      <c r="D196" s="40">
        <f t="shared" si="16"/>
        <v>104331.5473887009</v>
      </c>
      <c r="E196" s="40">
        <f t="shared" si="17"/>
        <v>216.48796083155437</v>
      </c>
      <c r="F196" s="40">
        <f t="shared" si="18"/>
        <v>244.42945326470985</v>
      </c>
      <c r="G196" s="41">
        <f t="shared" si="19"/>
        <v>104087.1179354362</v>
      </c>
      <c r="H196" s="42">
        <f t="shared" si="20"/>
        <v>44747.66540228238</v>
      </c>
    </row>
    <row r="197" spans="2:8" ht="12.75">
      <c r="B197" s="38">
        <f t="shared" si="14"/>
        <v>176</v>
      </c>
      <c r="C197" s="39">
        <f t="shared" si="15"/>
        <v>46929</v>
      </c>
      <c r="D197" s="40">
        <f t="shared" si="16"/>
        <v>104087.1179354362</v>
      </c>
      <c r="E197" s="40">
        <f t="shared" si="17"/>
        <v>215.9807697160301</v>
      </c>
      <c r="F197" s="40">
        <f t="shared" si="18"/>
        <v>244.93664438023413</v>
      </c>
      <c r="G197" s="41">
        <f t="shared" si="19"/>
        <v>103842.18129105597</v>
      </c>
      <c r="H197" s="42">
        <f t="shared" si="20"/>
        <v>44963.64617199841</v>
      </c>
    </row>
    <row r="198" spans="2:8" ht="12.75">
      <c r="B198" s="38">
        <f t="shared" si="14"/>
        <v>177</v>
      </c>
      <c r="C198" s="39">
        <f t="shared" si="15"/>
        <v>46959</v>
      </c>
      <c r="D198" s="40">
        <f t="shared" si="16"/>
        <v>103842.18129105597</v>
      </c>
      <c r="E198" s="40">
        <f t="shared" si="17"/>
        <v>215.47252617894114</v>
      </c>
      <c r="F198" s="40">
        <f t="shared" si="18"/>
        <v>245.4448879173231</v>
      </c>
      <c r="G198" s="41">
        <f t="shared" si="19"/>
        <v>103596.73640313864</v>
      </c>
      <c r="H198" s="42">
        <f t="shared" si="20"/>
        <v>45179.11869817735</v>
      </c>
    </row>
    <row r="199" spans="2:8" ht="12.75">
      <c r="B199" s="38">
        <f t="shared" si="14"/>
        <v>178</v>
      </c>
      <c r="C199" s="39">
        <f t="shared" si="15"/>
        <v>46990</v>
      </c>
      <c r="D199" s="40">
        <f t="shared" si="16"/>
        <v>103596.73640313864</v>
      </c>
      <c r="E199" s="40">
        <f t="shared" si="17"/>
        <v>214.96322803651267</v>
      </c>
      <c r="F199" s="40">
        <f t="shared" si="18"/>
        <v>245.95418605975155</v>
      </c>
      <c r="G199" s="41">
        <f t="shared" si="19"/>
        <v>103350.78221707889</v>
      </c>
      <c r="H199" s="42">
        <f t="shared" si="20"/>
        <v>45394.08192621386</v>
      </c>
    </row>
    <row r="200" spans="2:8" ht="12.75">
      <c r="B200" s="38">
        <f t="shared" si="14"/>
        <v>179</v>
      </c>
      <c r="C200" s="39">
        <f t="shared" si="15"/>
        <v>47021</v>
      </c>
      <c r="D200" s="40">
        <f t="shared" si="16"/>
        <v>103350.78221707889</v>
      </c>
      <c r="E200" s="40">
        <f t="shared" si="17"/>
        <v>214.4528731004387</v>
      </c>
      <c r="F200" s="40">
        <f t="shared" si="18"/>
        <v>246.46454099582553</v>
      </c>
      <c r="G200" s="41">
        <f t="shared" si="19"/>
        <v>103104.31767608305</v>
      </c>
      <c r="H200" s="42">
        <f t="shared" si="20"/>
        <v>45608.5347993143</v>
      </c>
    </row>
    <row r="201" spans="2:8" ht="12.75">
      <c r="B201" s="38">
        <f t="shared" si="14"/>
        <v>180</v>
      </c>
      <c r="C201" s="39">
        <f t="shared" si="15"/>
        <v>47051</v>
      </c>
      <c r="D201" s="40">
        <f t="shared" si="16"/>
        <v>103104.31767608305</v>
      </c>
      <c r="E201" s="40">
        <f t="shared" si="17"/>
        <v>213.94145917787233</v>
      </c>
      <c r="F201" s="40">
        <f t="shared" si="18"/>
        <v>246.9759549183919</v>
      </c>
      <c r="G201" s="41">
        <f t="shared" si="19"/>
        <v>102857.34172116466</v>
      </c>
      <c r="H201" s="42">
        <f t="shared" si="20"/>
        <v>45822.47625849217</v>
      </c>
    </row>
    <row r="202" spans="2:8" ht="12.75">
      <c r="B202" s="36">
        <f t="shared" si="14"/>
        <v>181</v>
      </c>
      <c r="C202" s="14">
        <f t="shared" si="15"/>
        <v>47082</v>
      </c>
      <c r="D202" s="15">
        <f t="shared" si="16"/>
        <v>102857.34172116466</v>
      </c>
      <c r="E202" s="15">
        <f t="shared" si="17"/>
        <v>213.42898407141666</v>
      </c>
      <c r="F202" s="15">
        <f t="shared" si="18"/>
        <v>247.48843002484756</v>
      </c>
      <c r="G202" s="31">
        <f t="shared" si="19"/>
        <v>102609.8532911398</v>
      </c>
      <c r="H202" s="16">
        <f t="shared" si="20"/>
        <v>46035.90524256359</v>
      </c>
    </row>
    <row r="203" spans="2:8" ht="12.75">
      <c r="B203" s="36">
        <f t="shared" si="14"/>
        <v>182</v>
      </c>
      <c r="C203" s="14">
        <f t="shared" si="15"/>
        <v>47112</v>
      </c>
      <c r="D203" s="15">
        <f t="shared" si="16"/>
        <v>102609.8532911398</v>
      </c>
      <c r="E203" s="15">
        <f t="shared" si="17"/>
        <v>212.9154455791151</v>
      </c>
      <c r="F203" s="15">
        <f t="shared" si="18"/>
        <v>248.00196851714912</v>
      </c>
      <c r="G203" s="31">
        <f t="shared" si="19"/>
        <v>102361.85132262266</v>
      </c>
      <c r="H203" s="16">
        <f t="shared" si="20"/>
        <v>46248.8206881427</v>
      </c>
    </row>
    <row r="204" spans="2:8" ht="12.75">
      <c r="B204" s="36">
        <f t="shared" si="14"/>
        <v>183</v>
      </c>
      <c r="C204" s="14">
        <f t="shared" si="15"/>
        <v>47143</v>
      </c>
      <c r="D204" s="15">
        <f t="shared" si="16"/>
        <v>102361.85132262266</v>
      </c>
      <c r="E204" s="15">
        <f t="shared" si="17"/>
        <v>212.40084149444203</v>
      </c>
      <c r="F204" s="15">
        <f t="shared" si="18"/>
        <v>248.5165726018222</v>
      </c>
      <c r="G204" s="31">
        <f t="shared" si="19"/>
        <v>102113.33475002085</v>
      </c>
      <c r="H204" s="16">
        <f t="shared" si="20"/>
        <v>46461.22152963714</v>
      </c>
    </row>
    <row r="205" spans="2:8" ht="12.75">
      <c r="B205" s="36">
        <f t="shared" si="14"/>
        <v>184</v>
      </c>
      <c r="C205" s="14">
        <f t="shared" si="15"/>
        <v>47174</v>
      </c>
      <c r="D205" s="15">
        <f t="shared" si="16"/>
        <v>102113.33475002085</v>
      </c>
      <c r="E205" s="15">
        <f t="shared" si="17"/>
        <v>211.88516960629326</v>
      </c>
      <c r="F205" s="15">
        <f t="shared" si="18"/>
        <v>249.03224448997096</v>
      </c>
      <c r="G205" s="31">
        <f t="shared" si="19"/>
        <v>101864.30250553088</v>
      </c>
      <c r="H205" s="16">
        <f t="shared" si="20"/>
        <v>46673.106699243435</v>
      </c>
    </row>
    <row r="206" spans="2:8" ht="12.75">
      <c r="B206" s="36">
        <f t="shared" si="14"/>
        <v>185</v>
      </c>
      <c r="C206" s="14">
        <f t="shared" si="15"/>
        <v>47202</v>
      </c>
      <c r="D206" s="15">
        <f t="shared" si="16"/>
        <v>101864.30250553088</v>
      </c>
      <c r="E206" s="15">
        <f t="shared" si="17"/>
        <v>211.36842769897657</v>
      </c>
      <c r="F206" s="15">
        <f t="shared" si="18"/>
        <v>249.54898639728765</v>
      </c>
      <c r="G206" s="31">
        <f t="shared" si="19"/>
        <v>101614.75351913359</v>
      </c>
      <c r="H206" s="16">
        <f t="shared" si="20"/>
        <v>46884.47512694241</v>
      </c>
    </row>
    <row r="207" spans="2:8" ht="12.75">
      <c r="B207" s="36">
        <f t="shared" si="14"/>
        <v>186</v>
      </c>
      <c r="C207" s="14">
        <f t="shared" si="15"/>
        <v>47233</v>
      </c>
      <c r="D207" s="15">
        <f t="shared" si="16"/>
        <v>101614.75351913359</v>
      </c>
      <c r="E207" s="15">
        <f t="shared" si="17"/>
        <v>210.85061355220222</v>
      </c>
      <c r="F207" s="15">
        <f t="shared" si="18"/>
        <v>250.066800544062</v>
      </c>
      <c r="G207" s="31">
        <f t="shared" si="19"/>
        <v>101364.68671858952</v>
      </c>
      <c r="H207" s="16">
        <f t="shared" si="20"/>
        <v>47095.32574049461</v>
      </c>
    </row>
    <row r="208" spans="2:8" ht="12.75">
      <c r="B208" s="36">
        <f t="shared" si="14"/>
        <v>187</v>
      </c>
      <c r="C208" s="14">
        <f t="shared" si="15"/>
        <v>47263</v>
      </c>
      <c r="D208" s="15">
        <f t="shared" si="16"/>
        <v>101364.68671858952</v>
      </c>
      <c r="E208" s="15">
        <f t="shared" si="17"/>
        <v>210.33172494107328</v>
      </c>
      <c r="F208" s="15">
        <f t="shared" si="18"/>
        <v>250.58568915519095</v>
      </c>
      <c r="G208" s="31">
        <f t="shared" si="19"/>
        <v>101114.10102943433</v>
      </c>
      <c r="H208" s="16">
        <f t="shared" si="20"/>
        <v>47305.65746543569</v>
      </c>
    </row>
    <row r="209" spans="2:8" ht="12.75">
      <c r="B209" s="36">
        <f t="shared" si="14"/>
        <v>188</v>
      </c>
      <c r="C209" s="14">
        <f t="shared" si="15"/>
        <v>47294</v>
      </c>
      <c r="D209" s="15">
        <f t="shared" si="16"/>
        <v>101114.10102943433</v>
      </c>
      <c r="E209" s="15">
        <f t="shared" si="17"/>
        <v>209.81175963607623</v>
      </c>
      <c r="F209" s="15">
        <f t="shared" si="18"/>
        <v>251.105654460188</v>
      </c>
      <c r="G209" s="31">
        <f t="shared" si="19"/>
        <v>100862.99537497414</v>
      </c>
      <c r="H209" s="16">
        <f t="shared" si="20"/>
        <v>47515.46922507176</v>
      </c>
    </row>
    <row r="210" spans="2:8" ht="12.75">
      <c r="B210" s="36">
        <f t="shared" si="14"/>
        <v>189</v>
      </c>
      <c r="C210" s="14">
        <f t="shared" si="15"/>
        <v>47324</v>
      </c>
      <c r="D210" s="15">
        <f t="shared" si="16"/>
        <v>100862.99537497414</v>
      </c>
      <c r="E210" s="15">
        <f t="shared" si="17"/>
        <v>209.29071540307135</v>
      </c>
      <c r="F210" s="15">
        <f t="shared" si="18"/>
        <v>251.62669869319288</v>
      </c>
      <c r="G210" s="31">
        <f t="shared" si="19"/>
        <v>100611.36867628095</v>
      </c>
      <c r="H210" s="16">
        <f t="shared" si="20"/>
        <v>47724.75994047483</v>
      </c>
    </row>
    <row r="211" spans="2:8" ht="12.75">
      <c r="B211" s="36">
        <f t="shared" si="14"/>
        <v>190</v>
      </c>
      <c r="C211" s="14">
        <f t="shared" si="15"/>
        <v>47355</v>
      </c>
      <c r="D211" s="15">
        <f t="shared" si="16"/>
        <v>100611.36867628095</v>
      </c>
      <c r="E211" s="15">
        <f t="shared" si="17"/>
        <v>208.76859000328298</v>
      </c>
      <c r="F211" s="15">
        <f t="shared" si="18"/>
        <v>252.14882409298124</v>
      </c>
      <c r="G211" s="31">
        <f t="shared" si="19"/>
        <v>100359.21985218798</v>
      </c>
      <c r="H211" s="16">
        <f t="shared" si="20"/>
        <v>47933.528530478114</v>
      </c>
    </row>
    <row r="212" spans="2:8" ht="12.75">
      <c r="B212" s="36">
        <f t="shared" si="14"/>
        <v>191</v>
      </c>
      <c r="C212" s="14">
        <f t="shared" si="15"/>
        <v>47386</v>
      </c>
      <c r="D212" s="15">
        <f t="shared" si="16"/>
        <v>100359.21985218798</v>
      </c>
      <c r="E212" s="15">
        <f t="shared" si="17"/>
        <v>208.24538119329006</v>
      </c>
      <c r="F212" s="15">
        <f t="shared" si="18"/>
        <v>252.67203290297417</v>
      </c>
      <c r="G212" s="31">
        <f t="shared" si="19"/>
        <v>100106.547819285</v>
      </c>
      <c r="H212" s="16">
        <f t="shared" si="20"/>
        <v>48141.7739116714</v>
      </c>
    </row>
    <row r="213" spans="2:8" ht="12.75">
      <c r="B213" s="36">
        <f t="shared" si="14"/>
        <v>192</v>
      </c>
      <c r="C213" s="14">
        <f t="shared" si="15"/>
        <v>47416</v>
      </c>
      <c r="D213" s="15">
        <f t="shared" si="16"/>
        <v>100106.547819285</v>
      </c>
      <c r="E213" s="15">
        <f t="shared" si="17"/>
        <v>207.72108672501636</v>
      </c>
      <c r="F213" s="15">
        <f t="shared" si="18"/>
        <v>253.19632737124786</v>
      </c>
      <c r="G213" s="31">
        <f t="shared" si="19"/>
        <v>99853.35149191375</v>
      </c>
      <c r="H213" s="16">
        <f t="shared" si="20"/>
        <v>48349.49499839642</v>
      </c>
    </row>
    <row r="214" spans="2:8" ht="12.75">
      <c r="B214" s="36">
        <f t="shared" si="14"/>
        <v>193</v>
      </c>
      <c r="C214" s="14">
        <f t="shared" si="15"/>
        <v>47447</v>
      </c>
      <c r="D214" s="15">
        <f t="shared" si="16"/>
        <v>99853.35149191375</v>
      </c>
      <c r="E214" s="15">
        <f t="shared" si="17"/>
        <v>207.19570434572103</v>
      </c>
      <c r="F214" s="15">
        <f t="shared" si="18"/>
        <v>253.7217097505432</v>
      </c>
      <c r="G214" s="31">
        <f t="shared" si="19"/>
        <v>99599.6297821632</v>
      </c>
      <c r="H214" s="16">
        <f t="shared" si="20"/>
        <v>48556.69070274214</v>
      </c>
    </row>
    <row r="215" spans="2:8" ht="12.75">
      <c r="B215" s="36">
        <f t="shared" si="14"/>
        <v>194</v>
      </c>
      <c r="C215" s="14">
        <f t="shared" si="15"/>
        <v>47477</v>
      </c>
      <c r="D215" s="15">
        <f t="shared" si="16"/>
        <v>99599.6297821632</v>
      </c>
      <c r="E215" s="15">
        <f t="shared" si="17"/>
        <v>206.66923179798866</v>
      </c>
      <c r="F215" s="15">
        <f t="shared" si="18"/>
        <v>254.24818229827557</v>
      </c>
      <c r="G215" s="31">
        <f t="shared" si="19"/>
        <v>99345.38159986492</v>
      </c>
      <c r="H215" s="16">
        <f t="shared" si="20"/>
        <v>48763.35993454013</v>
      </c>
    </row>
    <row r="216" spans="2:8" ht="12.75">
      <c r="B216" s="36">
        <f t="shared" si="14"/>
        <v>195</v>
      </c>
      <c r="C216" s="14">
        <f t="shared" si="15"/>
        <v>47508</v>
      </c>
      <c r="D216" s="15">
        <f t="shared" si="16"/>
        <v>99345.38159986492</v>
      </c>
      <c r="E216" s="15">
        <f t="shared" si="17"/>
        <v>206.14166681971972</v>
      </c>
      <c r="F216" s="15">
        <f t="shared" si="18"/>
        <v>254.7757472765445</v>
      </c>
      <c r="G216" s="31">
        <f t="shared" si="19"/>
        <v>99090.60585258837</v>
      </c>
      <c r="H216" s="16">
        <f t="shared" si="20"/>
        <v>48969.50160135985</v>
      </c>
    </row>
    <row r="217" spans="2:8" ht="12.75">
      <c r="B217" s="36">
        <f aca="true" t="shared" si="21" ref="B217:B280">pagam.Num</f>
        <v>196</v>
      </c>
      <c r="C217" s="14">
        <f aca="true" t="shared" si="22" ref="C217:C280">Mostra.Data</f>
        <v>47539</v>
      </c>
      <c r="D217" s="15">
        <f aca="true" t="shared" si="23" ref="D217:D280">Bil.Iniz</f>
        <v>99090.60585258837</v>
      </c>
      <c r="E217" s="15">
        <f aca="true" t="shared" si="24" ref="E217:E280">Interesse</f>
        <v>205.61300714412087</v>
      </c>
      <c r="F217" s="15">
        <f aca="true" t="shared" si="25" ref="F217:F280">Capitale</f>
        <v>255.30440695214335</v>
      </c>
      <c r="G217" s="31">
        <f aca="true" t="shared" si="26" ref="G217:G280">Bilancio.finale</f>
        <v>98835.30144563623</v>
      </c>
      <c r="H217" s="16">
        <f aca="true" t="shared" si="27" ref="H217:H280">Interesse.Comp</f>
        <v>49175.11460850397</v>
      </c>
    </row>
    <row r="218" spans="2:8" ht="12.75">
      <c r="B218" s="36">
        <f t="shared" si="21"/>
        <v>197</v>
      </c>
      <c r="C218" s="14">
        <f t="shared" si="22"/>
        <v>47567</v>
      </c>
      <c r="D218" s="15">
        <f t="shared" si="23"/>
        <v>98835.30144563623</v>
      </c>
      <c r="E218" s="15">
        <f t="shared" si="24"/>
        <v>205.08325049969517</v>
      </c>
      <c r="F218" s="15">
        <f t="shared" si="25"/>
        <v>255.83416359656906</v>
      </c>
      <c r="G218" s="31">
        <f t="shared" si="26"/>
        <v>98579.46728203967</v>
      </c>
      <c r="H218" s="16">
        <f t="shared" si="27"/>
        <v>49380.19785900367</v>
      </c>
    </row>
    <row r="219" spans="2:8" ht="12.75">
      <c r="B219" s="36">
        <f t="shared" si="21"/>
        <v>198</v>
      </c>
      <c r="C219" s="14">
        <f t="shared" si="22"/>
        <v>47598</v>
      </c>
      <c r="D219" s="15">
        <f t="shared" si="23"/>
        <v>98579.46728203967</v>
      </c>
      <c r="E219" s="15">
        <f t="shared" si="24"/>
        <v>204.5523946102323</v>
      </c>
      <c r="F219" s="15">
        <f t="shared" si="25"/>
        <v>256.3650194860319</v>
      </c>
      <c r="G219" s="31">
        <f t="shared" si="26"/>
        <v>98323.10226255363</v>
      </c>
      <c r="H219" s="16">
        <f t="shared" si="27"/>
        <v>49584.7502536139</v>
      </c>
    </row>
    <row r="220" spans="2:8" ht="12.75">
      <c r="B220" s="36">
        <f t="shared" si="21"/>
        <v>199</v>
      </c>
      <c r="C220" s="14">
        <f t="shared" si="22"/>
        <v>47628</v>
      </c>
      <c r="D220" s="15">
        <f t="shared" si="23"/>
        <v>98323.10226255363</v>
      </c>
      <c r="E220" s="15">
        <f t="shared" si="24"/>
        <v>204.02043719479877</v>
      </c>
      <c r="F220" s="15">
        <f t="shared" si="25"/>
        <v>256.89697690146545</v>
      </c>
      <c r="G220" s="31">
        <f t="shared" si="26"/>
        <v>98066.20528565216</v>
      </c>
      <c r="H220" s="16">
        <f t="shared" si="27"/>
        <v>49788.7706908087</v>
      </c>
    </row>
    <row r="221" spans="2:8" ht="12.75">
      <c r="B221" s="36">
        <f t="shared" si="21"/>
        <v>200</v>
      </c>
      <c r="C221" s="14">
        <f t="shared" si="22"/>
        <v>47659</v>
      </c>
      <c r="D221" s="15">
        <f t="shared" si="23"/>
        <v>98066.20528565216</v>
      </c>
      <c r="E221" s="15">
        <f t="shared" si="24"/>
        <v>203.48737596772824</v>
      </c>
      <c r="F221" s="15">
        <f t="shared" si="25"/>
        <v>257.430038128536</v>
      </c>
      <c r="G221" s="31">
        <f t="shared" si="26"/>
        <v>97808.77524752362</v>
      </c>
      <c r="H221" s="16">
        <f t="shared" si="27"/>
        <v>49992.25806677643</v>
      </c>
    </row>
    <row r="222" spans="2:8" ht="12.75">
      <c r="B222" s="36">
        <f t="shared" si="21"/>
        <v>201</v>
      </c>
      <c r="C222" s="14">
        <f t="shared" si="22"/>
        <v>47689</v>
      </c>
      <c r="D222" s="15">
        <f t="shared" si="23"/>
        <v>97808.77524752362</v>
      </c>
      <c r="E222" s="15">
        <f t="shared" si="24"/>
        <v>202.9532086386115</v>
      </c>
      <c r="F222" s="15">
        <f t="shared" si="25"/>
        <v>257.9642054576527</v>
      </c>
      <c r="G222" s="31">
        <f t="shared" si="26"/>
        <v>97550.81104206597</v>
      </c>
      <c r="H222" s="16">
        <f t="shared" si="27"/>
        <v>50195.21127541504</v>
      </c>
    </row>
    <row r="223" spans="2:8" ht="12.75">
      <c r="B223" s="36">
        <f t="shared" si="21"/>
        <v>202</v>
      </c>
      <c r="C223" s="14">
        <f t="shared" si="22"/>
        <v>47720</v>
      </c>
      <c r="D223" s="15">
        <f t="shared" si="23"/>
        <v>97550.81104206597</v>
      </c>
      <c r="E223" s="15">
        <f t="shared" si="24"/>
        <v>202.4179329122869</v>
      </c>
      <c r="F223" s="15">
        <f t="shared" si="25"/>
        <v>258.4994811839773</v>
      </c>
      <c r="G223" s="31">
        <f t="shared" si="26"/>
        <v>97292.311560882</v>
      </c>
      <c r="H223" s="16">
        <f t="shared" si="27"/>
        <v>50397.62920832732</v>
      </c>
    </row>
    <row r="224" spans="2:8" ht="12.75">
      <c r="B224" s="36">
        <f t="shared" si="21"/>
        <v>203</v>
      </c>
      <c r="C224" s="14">
        <f t="shared" si="22"/>
        <v>47751</v>
      </c>
      <c r="D224" s="15">
        <f t="shared" si="23"/>
        <v>97292.311560882</v>
      </c>
      <c r="E224" s="15">
        <f t="shared" si="24"/>
        <v>201.88154648883014</v>
      </c>
      <c r="F224" s="15">
        <f t="shared" si="25"/>
        <v>259.03586760743406</v>
      </c>
      <c r="G224" s="31">
        <f t="shared" si="26"/>
        <v>97033.27569327455</v>
      </c>
      <c r="H224" s="16">
        <f t="shared" si="27"/>
        <v>50599.510754816154</v>
      </c>
    </row>
    <row r="225" spans="2:8" ht="12.75">
      <c r="B225" s="36">
        <f t="shared" si="21"/>
        <v>204</v>
      </c>
      <c r="C225" s="14">
        <f t="shared" si="22"/>
        <v>47781</v>
      </c>
      <c r="D225" s="15">
        <f t="shared" si="23"/>
        <v>97033.27569327455</v>
      </c>
      <c r="E225" s="15">
        <f t="shared" si="24"/>
        <v>201.3440470635447</v>
      </c>
      <c r="F225" s="15">
        <f t="shared" si="25"/>
        <v>259.5733670327195</v>
      </c>
      <c r="G225" s="31">
        <f t="shared" si="26"/>
        <v>96773.70232624184</v>
      </c>
      <c r="H225" s="16">
        <f t="shared" si="27"/>
        <v>50800.8548018797</v>
      </c>
    </row>
    <row r="226" spans="2:8" ht="12.75">
      <c r="B226" s="36">
        <f t="shared" si="21"/>
        <v>205</v>
      </c>
      <c r="C226" s="14">
        <f t="shared" si="22"/>
        <v>47812</v>
      </c>
      <c r="D226" s="15">
        <f t="shared" si="23"/>
        <v>96773.70232624184</v>
      </c>
      <c r="E226" s="15">
        <f t="shared" si="24"/>
        <v>200.8054323269518</v>
      </c>
      <c r="F226" s="15">
        <f t="shared" si="25"/>
        <v>260.1119817693124</v>
      </c>
      <c r="G226" s="31">
        <f t="shared" si="26"/>
        <v>96513.59034447253</v>
      </c>
      <c r="H226" s="16">
        <f t="shared" si="27"/>
        <v>51001.660234206654</v>
      </c>
    </row>
    <row r="227" spans="2:8" ht="12.75">
      <c r="B227" s="36">
        <f t="shared" si="21"/>
        <v>206</v>
      </c>
      <c r="C227" s="14">
        <f t="shared" si="22"/>
        <v>47842</v>
      </c>
      <c r="D227" s="15">
        <f t="shared" si="23"/>
        <v>96513.59034447253</v>
      </c>
      <c r="E227" s="15">
        <f t="shared" si="24"/>
        <v>200.26569996478048</v>
      </c>
      <c r="F227" s="15">
        <f t="shared" si="25"/>
        <v>260.65171413148374</v>
      </c>
      <c r="G227" s="31">
        <f t="shared" si="26"/>
        <v>96252.93863034104</v>
      </c>
      <c r="H227" s="16">
        <f t="shared" si="27"/>
        <v>51201.925934171435</v>
      </c>
    </row>
    <row r="228" spans="2:8" ht="12.75">
      <c r="B228" s="36">
        <f t="shared" si="21"/>
        <v>207</v>
      </c>
      <c r="C228" s="14">
        <f t="shared" si="22"/>
        <v>47873</v>
      </c>
      <c r="D228" s="15">
        <f t="shared" si="23"/>
        <v>96252.93863034104</v>
      </c>
      <c r="E228" s="15">
        <f t="shared" si="24"/>
        <v>199.72484765795767</v>
      </c>
      <c r="F228" s="15">
        <f t="shared" si="25"/>
        <v>261.1925664383066</v>
      </c>
      <c r="G228" s="31">
        <f t="shared" si="26"/>
        <v>95991.74606390274</v>
      </c>
      <c r="H228" s="16">
        <f t="shared" si="27"/>
        <v>51401.65078182939</v>
      </c>
    </row>
    <row r="229" spans="2:8" ht="12.75">
      <c r="B229" s="36">
        <f t="shared" si="21"/>
        <v>208</v>
      </c>
      <c r="C229" s="14">
        <f t="shared" si="22"/>
        <v>47904</v>
      </c>
      <c r="D229" s="15">
        <f t="shared" si="23"/>
        <v>95991.74606390274</v>
      </c>
      <c r="E229" s="15">
        <f t="shared" si="24"/>
        <v>199.18287308259818</v>
      </c>
      <c r="F229" s="15">
        <f t="shared" si="25"/>
        <v>261.73454101366605</v>
      </c>
      <c r="G229" s="31">
        <f t="shared" si="26"/>
        <v>95730.01152288908</v>
      </c>
      <c r="H229" s="16">
        <f t="shared" si="27"/>
        <v>51600.833654911985</v>
      </c>
    </row>
    <row r="230" spans="2:8" ht="12.75">
      <c r="B230" s="36">
        <f t="shared" si="21"/>
        <v>209</v>
      </c>
      <c r="C230" s="14">
        <f t="shared" si="22"/>
        <v>47932</v>
      </c>
      <c r="D230" s="15">
        <f t="shared" si="23"/>
        <v>95730.01152288908</v>
      </c>
      <c r="E230" s="15">
        <f t="shared" si="24"/>
        <v>198.63977390999483</v>
      </c>
      <c r="F230" s="15">
        <f t="shared" si="25"/>
        <v>262.2776401862694</v>
      </c>
      <c r="G230" s="31">
        <f t="shared" si="26"/>
        <v>95467.73388270281</v>
      </c>
      <c r="H230" s="16">
        <f t="shared" si="27"/>
        <v>51799.47342882198</v>
      </c>
    </row>
    <row r="231" spans="2:8" ht="12.75">
      <c r="B231" s="36">
        <f t="shared" si="21"/>
        <v>210</v>
      </c>
      <c r="C231" s="14">
        <f t="shared" si="22"/>
        <v>47963</v>
      </c>
      <c r="D231" s="15">
        <f t="shared" si="23"/>
        <v>95467.73388270281</v>
      </c>
      <c r="E231" s="15">
        <f t="shared" si="24"/>
        <v>198.09554780660835</v>
      </c>
      <c r="F231" s="15">
        <f t="shared" si="25"/>
        <v>262.8218662896559</v>
      </c>
      <c r="G231" s="31">
        <f t="shared" si="26"/>
        <v>95204.91201641316</v>
      </c>
      <c r="H231" s="16">
        <f t="shared" si="27"/>
        <v>51997.56897662859</v>
      </c>
    </row>
    <row r="232" spans="2:8" ht="12.75">
      <c r="B232" s="36">
        <f t="shared" si="21"/>
        <v>211</v>
      </c>
      <c r="C232" s="14">
        <f t="shared" si="22"/>
        <v>47993</v>
      </c>
      <c r="D232" s="15">
        <f t="shared" si="23"/>
        <v>95204.91201641316</v>
      </c>
      <c r="E232" s="15">
        <f t="shared" si="24"/>
        <v>197.55019243405732</v>
      </c>
      <c r="F232" s="15">
        <f t="shared" si="25"/>
        <v>263.36722166220693</v>
      </c>
      <c r="G232" s="31">
        <f t="shared" si="26"/>
        <v>94941.54479475095</v>
      </c>
      <c r="H232" s="16">
        <f t="shared" si="27"/>
        <v>52195.119169062644</v>
      </c>
    </row>
    <row r="233" spans="2:8" ht="12.75">
      <c r="B233" s="36">
        <f t="shared" si="21"/>
        <v>212</v>
      </c>
      <c r="C233" s="14">
        <f t="shared" si="22"/>
        <v>48024</v>
      </c>
      <c r="D233" s="15">
        <f t="shared" si="23"/>
        <v>94941.54479475095</v>
      </c>
      <c r="E233" s="15">
        <f t="shared" si="24"/>
        <v>197.00370544910822</v>
      </c>
      <c r="F233" s="15">
        <f t="shared" si="25"/>
        <v>263.913708647156</v>
      </c>
      <c r="G233" s="31">
        <f t="shared" si="26"/>
        <v>94677.6310861038</v>
      </c>
      <c r="H233" s="16">
        <f t="shared" si="27"/>
        <v>52392.122874511755</v>
      </c>
    </row>
    <row r="234" spans="2:8" ht="12.75">
      <c r="B234" s="36">
        <f t="shared" si="21"/>
        <v>213</v>
      </c>
      <c r="C234" s="14">
        <f t="shared" si="22"/>
        <v>48054</v>
      </c>
      <c r="D234" s="15">
        <f t="shared" si="23"/>
        <v>94677.6310861038</v>
      </c>
      <c r="E234" s="15">
        <f t="shared" si="24"/>
        <v>196.45608450366538</v>
      </c>
      <c r="F234" s="15">
        <f t="shared" si="25"/>
        <v>264.4613295925989</v>
      </c>
      <c r="G234" s="31">
        <f t="shared" si="26"/>
        <v>94413.1697565112</v>
      </c>
      <c r="H234" s="16">
        <f t="shared" si="27"/>
        <v>52588.57895901542</v>
      </c>
    </row>
    <row r="235" spans="2:8" ht="12.75">
      <c r="B235" s="36">
        <f t="shared" si="21"/>
        <v>214</v>
      </c>
      <c r="C235" s="14">
        <f t="shared" si="22"/>
        <v>48085</v>
      </c>
      <c r="D235" s="15">
        <f t="shared" si="23"/>
        <v>94413.1697565112</v>
      </c>
      <c r="E235" s="15">
        <f t="shared" si="24"/>
        <v>195.90732724476072</v>
      </c>
      <c r="F235" s="15">
        <f t="shared" si="25"/>
        <v>265.0100868515035</v>
      </c>
      <c r="G235" s="31">
        <f t="shared" si="26"/>
        <v>94148.1596696597</v>
      </c>
      <c r="H235" s="16">
        <f t="shared" si="27"/>
        <v>52784.48628626019</v>
      </c>
    </row>
    <row r="236" spans="2:8" ht="12.75">
      <c r="B236" s="36">
        <f t="shared" si="21"/>
        <v>215</v>
      </c>
      <c r="C236" s="14">
        <f t="shared" si="22"/>
        <v>48116</v>
      </c>
      <c r="D236" s="15">
        <f t="shared" si="23"/>
        <v>94148.1596696597</v>
      </c>
      <c r="E236" s="15">
        <f t="shared" si="24"/>
        <v>195.35743131454387</v>
      </c>
      <c r="F236" s="15">
        <f t="shared" si="25"/>
        <v>265.55998278172035</v>
      </c>
      <c r="G236" s="31">
        <f t="shared" si="26"/>
        <v>93882.59968687798</v>
      </c>
      <c r="H236" s="16">
        <f t="shared" si="27"/>
        <v>52979.84371757473</v>
      </c>
    </row>
    <row r="237" spans="2:8" ht="12.75">
      <c r="B237" s="36">
        <f t="shared" si="21"/>
        <v>216</v>
      </c>
      <c r="C237" s="14">
        <f t="shared" si="22"/>
        <v>48146</v>
      </c>
      <c r="D237" s="15">
        <f t="shared" si="23"/>
        <v>93882.59968687798</v>
      </c>
      <c r="E237" s="15">
        <f t="shared" si="24"/>
        <v>194.8063943502718</v>
      </c>
      <c r="F237" s="15">
        <f t="shared" si="25"/>
        <v>266.1110197459924</v>
      </c>
      <c r="G237" s="31">
        <f t="shared" si="26"/>
        <v>93616.48866713198</v>
      </c>
      <c r="H237" s="16">
        <f t="shared" si="27"/>
        <v>53174.650111925</v>
      </c>
    </row>
    <row r="238" spans="2:8" ht="12.75">
      <c r="B238" s="36">
        <f t="shared" si="21"/>
        <v>217</v>
      </c>
      <c r="C238" s="14">
        <f t="shared" si="22"/>
        <v>48177</v>
      </c>
      <c r="D238" s="15">
        <f t="shared" si="23"/>
        <v>93616.48866713198</v>
      </c>
      <c r="E238" s="15">
        <f t="shared" si="24"/>
        <v>194.25421398429887</v>
      </c>
      <c r="F238" s="15">
        <f t="shared" si="25"/>
        <v>266.66320011196535</v>
      </c>
      <c r="G238" s="31">
        <f t="shared" si="26"/>
        <v>93349.82546702001</v>
      </c>
      <c r="H238" s="16">
        <f t="shared" si="27"/>
        <v>53368.9043259093</v>
      </c>
    </row>
    <row r="239" spans="2:8" ht="12.75">
      <c r="B239" s="36">
        <f t="shared" si="21"/>
        <v>218</v>
      </c>
      <c r="C239" s="14">
        <f t="shared" si="22"/>
        <v>48207</v>
      </c>
      <c r="D239" s="15">
        <f t="shared" si="23"/>
        <v>93349.82546702001</v>
      </c>
      <c r="E239" s="15">
        <f t="shared" si="24"/>
        <v>193.70088784406653</v>
      </c>
      <c r="F239" s="15">
        <f t="shared" si="25"/>
        <v>267.2165262521977</v>
      </c>
      <c r="G239" s="31">
        <f t="shared" si="26"/>
        <v>93082.60894076781</v>
      </c>
      <c r="H239" s="16">
        <f t="shared" si="27"/>
        <v>53562.60521375337</v>
      </c>
    </row>
    <row r="240" spans="2:8" ht="12.75">
      <c r="B240" s="36">
        <f t="shared" si="21"/>
        <v>219</v>
      </c>
      <c r="C240" s="14">
        <f t="shared" si="22"/>
        <v>48238</v>
      </c>
      <c r="D240" s="15">
        <f t="shared" si="23"/>
        <v>93082.60894076781</v>
      </c>
      <c r="E240" s="15">
        <f t="shared" si="24"/>
        <v>193.1464135520932</v>
      </c>
      <c r="F240" s="15">
        <f t="shared" si="25"/>
        <v>267.771000544171</v>
      </c>
      <c r="G240" s="31">
        <f t="shared" si="26"/>
        <v>92814.83794022363</v>
      </c>
      <c r="H240" s="16">
        <f t="shared" si="27"/>
        <v>53755.751627305464</v>
      </c>
    </row>
    <row r="241" spans="2:8" ht="12.75">
      <c r="B241" s="36">
        <f t="shared" si="21"/>
        <v>220</v>
      </c>
      <c r="C241" s="14">
        <f t="shared" si="22"/>
        <v>48269</v>
      </c>
      <c r="D241" s="15">
        <f t="shared" si="23"/>
        <v>92814.83794022363</v>
      </c>
      <c r="E241" s="15">
        <f t="shared" si="24"/>
        <v>192.59078872596405</v>
      </c>
      <c r="F241" s="15">
        <f t="shared" si="25"/>
        <v>268.3266253703002</v>
      </c>
      <c r="G241" s="31">
        <f t="shared" si="26"/>
        <v>92546.51131485333</v>
      </c>
      <c r="H241" s="16">
        <f t="shared" si="27"/>
        <v>53948.34241603143</v>
      </c>
    </row>
    <row r="242" spans="2:8" ht="12.75">
      <c r="B242" s="36">
        <f t="shared" si="21"/>
        <v>221</v>
      </c>
      <c r="C242" s="14">
        <f t="shared" si="22"/>
        <v>48298</v>
      </c>
      <c r="D242" s="15">
        <f t="shared" si="23"/>
        <v>92546.51131485333</v>
      </c>
      <c r="E242" s="15">
        <f t="shared" si="24"/>
        <v>192.03401097832065</v>
      </c>
      <c r="F242" s="15">
        <f t="shared" si="25"/>
        <v>268.88340311794354</v>
      </c>
      <c r="G242" s="31">
        <f t="shared" si="26"/>
        <v>92277.62791173538</v>
      </c>
      <c r="H242" s="16">
        <f t="shared" si="27"/>
        <v>54140.37642700975</v>
      </c>
    </row>
    <row r="243" spans="2:8" ht="12.75">
      <c r="B243" s="36">
        <f t="shared" si="21"/>
        <v>222</v>
      </c>
      <c r="C243" s="14">
        <f t="shared" si="22"/>
        <v>48329</v>
      </c>
      <c r="D243" s="15">
        <f t="shared" si="23"/>
        <v>92277.62791173538</v>
      </c>
      <c r="E243" s="15">
        <f t="shared" si="24"/>
        <v>191.47607791685093</v>
      </c>
      <c r="F243" s="15">
        <f t="shared" si="25"/>
        <v>269.44133617941327</v>
      </c>
      <c r="G243" s="31">
        <f t="shared" si="26"/>
        <v>92008.18657555597</v>
      </c>
      <c r="H243" s="16">
        <f t="shared" si="27"/>
        <v>54331.8525049266</v>
      </c>
    </row>
    <row r="244" spans="2:8" ht="12.75">
      <c r="B244" s="36">
        <f t="shared" si="21"/>
        <v>223</v>
      </c>
      <c r="C244" s="14">
        <f t="shared" si="22"/>
        <v>48359</v>
      </c>
      <c r="D244" s="15">
        <f t="shared" si="23"/>
        <v>92008.18657555597</v>
      </c>
      <c r="E244" s="15">
        <f t="shared" si="24"/>
        <v>190.91698714427864</v>
      </c>
      <c r="F244" s="15">
        <f t="shared" si="25"/>
        <v>270.00042695198556</v>
      </c>
      <c r="G244" s="31">
        <f t="shared" si="26"/>
        <v>91738.18614860399</v>
      </c>
      <c r="H244" s="16">
        <f t="shared" si="27"/>
        <v>54522.76949207088</v>
      </c>
    </row>
    <row r="245" spans="2:8" ht="12.75">
      <c r="B245" s="36">
        <f t="shared" si="21"/>
        <v>224</v>
      </c>
      <c r="C245" s="14">
        <f t="shared" si="22"/>
        <v>48390</v>
      </c>
      <c r="D245" s="15">
        <f t="shared" si="23"/>
        <v>91738.18614860399</v>
      </c>
      <c r="E245" s="15">
        <f t="shared" si="24"/>
        <v>190.35673625835327</v>
      </c>
      <c r="F245" s="15">
        <f t="shared" si="25"/>
        <v>270.56067783791093</v>
      </c>
      <c r="G245" s="31">
        <f t="shared" si="26"/>
        <v>91467.62547076607</v>
      </c>
      <c r="H245" s="16">
        <f t="shared" si="27"/>
        <v>54713.12622832924</v>
      </c>
    </row>
    <row r="246" spans="2:8" ht="12.75">
      <c r="B246" s="36">
        <f t="shared" si="21"/>
        <v>225</v>
      </c>
      <c r="C246" s="14">
        <f t="shared" si="22"/>
        <v>48420</v>
      </c>
      <c r="D246" s="15">
        <f t="shared" si="23"/>
        <v>91467.62547076607</v>
      </c>
      <c r="E246" s="15">
        <f t="shared" si="24"/>
        <v>189.7953228518396</v>
      </c>
      <c r="F246" s="15">
        <f t="shared" si="25"/>
        <v>271.1220912444246</v>
      </c>
      <c r="G246" s="31">
        <f t="shared" si="26"/>
        <v>91196.50337952164</v>
      </c>
      <c r="H246" s="16">
        <f t="shared" si="27"/>
        <v>54902.921551181076</v>
      </c>
    </row>
    <row r="247" spans="2:8" ht="12.75">
      <c r="B247" s="36">
        <f t="shared" si="21"/>
        <v>226</v>
      </c>
      <c r="C247" s="14">
        <f t="shared" si="22"/>
        <v>48451</v>
      </c>
      <c r="D247" s="15">
        <f t="shared" si="23"/>
        <v>91196.50337952164</v>
      </c>
      <c r="E247" s="15">
        <f t="shared" si="24"/>
        <v>189.23274451250742</v>
      </c>
      <c r="F247" s="15">
        <f t="shared" si="25"/>
        <v>271.6846695837568</v>
      </c>
      <c r="G247" s="31">
        <f t="shared" si="26"/>
        <v>90924.81870993788</v>
      </c>
      <c r="H247" s="16">
        <f t="shared" si="27"/>
        <v>55092.15429569358</v>
      </c>
    </row>
    <row r="248" spans="2:8" ht="12.75">
      <c r="B248" s="36">
        <f t="shared" si="21"/>
        <v>227</v>
      </c>
      <c r="C248" s="14">
        <f t="shared" si="22"/>
        <v>48482</v>
      </c>
      <c r="D248" s="15">
        <f t="shared" si="23"/>
        <v>90924.81870993788</v>
      </c>
      <c r="E248" s="15">
        <f t="shared" si="24"/>
        <v>188.66899882312111</v>
      </c>
      <c r="F248" s="15">
        <f t="shared" si="25"/>
        <v>272.2484152731431</v>
      </c>
      <c r="G248" s="31">
        <f t="shared" si="26"/>
        <v>90652.57029466474</v>
      </c>
      <c r="H248" s="16">
        <f t="shared" si="27"/>
        <v>55280.823294516704</v>
      </c>
    </row>
    <row r="249" spans="2:8" ht="12.75">
      <c r="B249" s="36">
        <f t="shared" si="21"/>
        <v>228</v>
      </c>
      <c r="C249" s="14">
        <f t="shared" si="22"/>
        <v>48512</v>
      </c>
      <c r="D249" s="15">
        <f t="shared" si="23"/>
        <v>90652.57029466474</v>
      </c>
      <c r="E249" s="15">
        <f t="shared" si="24"/>
        <v>188.10408336142933</v>
      </c>
      <c r="F249" s="15">
        <f t="shared" si="25"/>
        <v>272.8133307348349</v>
      </c>
      <c r="G249" s="31">
        <f t="shared" si="26"/>
        <v>90379.7569639299</v>
      </c>
      <c r="H249" s="16">
        <f t="shared" si="27"/>
        <v>55468.927377878135</v>
      </c>
    </row>
    <row r="250" spans="2:8" ht="12.75">
      <c r="B250" s="36">
        <f t="shared" si="21"/>
        <v>229</v>
      </c>
      <c r="C250" s="14">
        <f t="shared" si="22"/>
        <v>48543</v>
      </c>
      <c r="D250" s="15">
        <f t="shared" si="23"/>
        <v>90379.7569639299</v>
      </c>
      <c r="E250" s="15">
        <f t="shared" si="24"/>
        <v>187.53799570015454</v>
      </c>
      <c r="F250" s="15">
        <f t="shared" si="25"/>
        <v>273.3794183961097</v>
      </c>
      <c r="G250" s="31">
        <f t="shared" si="26"/>
        <v>90106.37754553379</v>
      </c>
      <c r="H250" s="16">
        <f t="shared" si="27"/>
        <v>55656.46537357829</v>
      </c>
    </row>
    <row r="251" spans="2:8" ht="12.75">
      <c r="B251" s="36">
        <f t="shared" si="21"/>
        <v>230</v>
      </c>
      <c r="C251" s="14">
        <f t="shared" si="22"/>
        <v>48573</v>
      </c>
      <c r="D251" s="15">
        <f t="shared" si="23"/>
        <v>90106.37754553379</v>
      </c>
      <c r="E251" s="15">
        <f t="shared" si="24"/>
        <v>186.97073340698262</v>
      </c>
      <c r="F251" s="15">
        <f t="shared" si="25"/>
        <v>273.9466806892816</v>
      </c>
      <c r="G251" s="31">
        <f t="shared" si="26"/>
        <v>89832.4308648445</v>
      </c>
      <c r="H251" s="16">
        <f t="shared" si="27"/>
        <v>55843.436106985275</v>
      </c>
    </row>
    <row r="252" spans="2:8" ht="12.75">
      <c r="B252" s="36">
        <f t="shared" si="21"/>
        <v>231</v>
      </c>
      <c r="C252" s="14">
        <f t="shared" si="22"/>
        <v>48604</v>
      </c>
      <c r="D252" s="15">
        <f t="shared" si="23"/>
        <v>89832.4308648445</v>
      </c>
      <c r="E252" s="15">
        <f t="shared" si="24"/>
        <v>186.40229404455235</v>
      </c>
      <c r="F252" s="15">
        <f t="shared" si="25"/>
        <v>274.51512005171185</v>
      </c>
      <c r="G252" s="31">
        <f t="shared" si="26"/>
        <v>89557.91574479279</v>
      </c>
      <c r="H252" s="16">
        <f t="shared" si="27"/>
        <v>56029.838401029825</v>
      </c>
    </row>
    <row r="253" spans="2:8" ht="12.75">
      <c r="B253" s="36">
        <f t="shared" si="21"/>
        <v>232</v>
      </c>
      <c r="C253" s="14">
        <f t="shared" si="22"/>
        <v>48635</v>
      </c>
      <c r="D253" s="15">
        <f t="shared" si="23"/>
        <v>89557.91574479279</v>
      </c>
      <c r="E253" s="15">
        <f t="shared" si="24"/>
        <v>185.83267517044504</v>
      </c>
      <c r="F253" s="15">
        <f t="shared" si="25"/>
        <v>275.0847389258192</v>
      </c>
      <c r="G253" s="31">
        <f t="shared" si="26"/>
        <v>89282.83100586697</v>
      </c>
      <c r="H253" s="16">
        <f t="shared" si="27"/>
        <v>56215.67107620027</v>
      </c>
    </row>
    <row r="254" spans="2:8" ht="12.75">
      <c r="B254" s="36">
        <f t="shared" si="21"/>
        <v>233</v>
      </c>
      <c r="C254" s="14">
        <f t="shared" si="22"/>
        <v>48663</v>
      </c>
      <c r="D254" s="15">
        <f t="shared" si="23"/>
        <v>89282.83100586697</v>
      </c>
      <c r="E254" s="15">
        <f t="shared" si="24"/>
        <v>185.26187433717396</v>
      </c>
      <c r="F254" s="15">
        <f t="shared" si="25"/>
        <v>275.6555397590903</v>
      </c>
      <c r="G254" s="31">
        <f t="shared" si="26"/>
        <v>89007.17546610789</v>
      </c>
      <c r="H254" s="16">
        <f t="shared" si="27"/>
        <v>56400.93295053744</v>
      </c>
    </row>
    <row r="255" spans="2:8" ht="12.75">
      <c r="B255" s="36">
        <f t="shared" si="21"/>
        <v>234</v>
      </c>
      <c r="C255" s="14">
        <f t="shared" si="22"/>
        <v>48694</v>
      </c>
      <c r="D255" s="15">
        <f t="shared" si="23"/>
        <v>89007.17546610789</v>
      </c>
      <c r="E255" s="15">
        <f t="shared" si="24"/>
        <v>184.68988909217387</v>
      </c>
      <c r="F255" s="15">
        <f t="shared" si="25"/>
        <v>276.22752500409035</v>
      </c>
      <c r="G255" s="31">
        <f t="shared" si="26"/>
        <v>88730.9479411038</v>
      </c>
      <c r="H255" s="16">
        <f t="shared" si="27"/>
        <v>56585.622839629614</v>
      </c>
    </row>
    <row r="256" spans="2:8" ht="12.75">
      <c r="B256" s="36">
        <f t="shared" si="21"/>
        <v>235</v>
      </c>
      <c r="C256" s="14">
        <f t="shared" si="22"/>
        <v>48724</v>
      </c>
      <c r="D256" s="15">
        <f t="shared" si="23"/>
        <v>88730.9479411038</v>
      </c>
      <c r="E256" s="15">
        <f t="shared" si="24"/>
        <v>184.1167169777904</v>
      </c>
      <c r="F256" s="15">
        <f t="shared" si="25"/>
        <v>276.80069711847386</v>
      </c>
      <c r="G256" s="31">
        <f t="shared" si="26"/>
        <v>88454.14724398532</v>
      </c>
      <c r="H256" s="16">
        <f t="shared" si="27"/>
        <v>56769.739556607405</v>
      </c>
    </row>
    <row r="257" spans="2:8" ht="12.75">
      <c r="B257" s="36">
        <f t="shared" si="21"/>
        <v>236</v>
      </c>
      <c r="C257" s="14">
        <f t="shared" si="22"/>
        <v>48755</v>
      </c>
      <c r="D257" s="15">
        <f t="shared" si="23"/>
        <v>88454.14724398532</v>
      </c>
      <c r="E257" s="15">
        <f t="shared" si="24"/>
        <v>183.54235553126955</v>
      </c>
      <c r="F257" s="15">
        <f t="shared" si="25"/>
        <v>277.3750585649947</v>
      </c>
      <c r="G257" s="31">
        <f t="shared" si="26"/>
        <v>88176.77218542033</v>
      </c>
      <c r="H257" s="16">
        <f t="shared" si="27"/>
        <v>56953.28191213867</v>
      </c>
    </row>
    <row r="258" spans="2:8" ht="12.75">
      <c r="B258" s="36">
        <f t="shared" si="21"/>
        <v>237</v>
      </c>
      <c r="C258" s="14">
        <f t="shared" si="22"/>
        <v>48785</v>
      </c>
      <c r="D258" s="15">
        <f t="shared" si="23"/>
        <v>88176.77218542033</v>
      </c>
      <c r="E258" s="15">
        <f t="shared" si="24"/>
        <v>182.9668022847472</v>
      </c>
      <c r="F258" s="15">
        <f t="shared" si="25"/>
        <v>277.95061181151704</v>
      </c>
      <c r="G258" s="31">
        <f t="shared" si="26"/>
        <v>87898.8215736088</v>
      </c>
      <c r="H258" s="16">
        <f t="shared" si="27"/>
        <v>57136.24871442342</v>
      </c>
    </row>
    <row r="259" spans="2:8" ht="12.75">
      <c r="B259" s="36">
        <f t="shared" si="21"/>
        <v>238</v>
      </c>
      <c r="C259" s="14">
        <f t="shared" si="22"/>
        <v>48816</v>
      </c>
      <c r="D259" s="15">
        <f t="shared" si="23"/>
        <v>87898.8215736088</v>
      </c>
      <c r="E259" s="15">
        <f t="shared" si="24"/>
        <v>182.39005476523826</v>
      </c>
      <c r="F259" s="15">
        <f t="shared" si="25"/>
        <v>278.527359331026</v>
      </c>
      <c r="G259" s="31">
        <f t="shared" si="26"/>
        <v>87620.29421427778</v>
      </c>
      <c r="H259" s="16">
        <f t="shared" si="27"/>
        <v>57318.638769188656</v>
      </c>
    </row>
    <row r="260" spans="2:8" ht="12.75">
      <c r="B260" s="36">
        <f t="shared" si="21"/>
        <v>239</v>
      </c>
      <c r="C260" s="14">
        <f t="shared" si="22"/>
        <v>48847</v>
      </c>
      <c r="D260" s="15">
        <f t="shared" si="23"/>
        <v>87620.29421427778</v>
      </c>
      <c r="E260" s="15">
        <f t="shared" si="24"/>
        <v>181.81211049462638</v>
      </c>
      <c r="F260" s="15">
        <f t="shared" si="25"/>
        <v>279.10530360163784</v>
      </c>
      <c r="G260" s="31">
        <f t="shared" si="26"/>
        <v>87341.18891067614</v>
      </c>
      <c r="H260" s="16">
        <f t="shared" si="27"/>
        <v>57500.45087968328</v>
      </c>
    </row>
    <row r="261" spans="2:8" ht="12.75">
      <c r="B261" s="36">
        <f t="shared" si="21"/>
        <v>240</v>
      </c>
      <c r="C261" s="14">
        <f t="shared" si="22"/>
        <v>48877</v>
      </c>
      <c r="D261" s="15">
        <f t="shared" si="23"/>
        <v>87341.18891067614</v>
      </c>
      <c r="E261" s="15">
        <f t="shared" si="24"/>
        <v>181.232966989653</v>
      </c>
      <c r="F261" s="15">
        <f t="shared" si="25"/>
        <v>279.68444710661123</v>
      </c>
      <c r="G261" s="31">
        <f t="shared" si="26"/>
        <v>87061.50446356952</v>
      </c>
      <c r="H261" s="16">
        <f t="shared" si="27"/>
        <v>57681.68384667293</v>
      </c>
    </row>
    <row r="262" spans="2:8" ht="12.75">
      <c r="B262" s="36">
        <f t="shared" si="21"/>
        <v>241</v>
      </c>
      <c r="C262" s="14">
        <f t="shared" si="22"/>
        <v>48908</v>
      </c>
      <c r="D262" s="15">
        <f t="shared" si="23"/>
        <v>87061.50446356952</v>
      </c>
      <c r="E262" s="15">
        <f t="shared" si="24"/>
        <v>180.65262176190677</v>
      </c>
      <c r="F262" s="15">
        <f t="shared" si="25"/>
        <v>280.2647923343575</v>
      </c>
      <c r="G262" s="31">
        <f t="shared" si="26"/>
        <v>86781.23967123516</v>
      </c>
      <c r="H262" s="16">
        <f t="shared" si="27"/>
        <v>57862.33646843484</v>
      </c>
    </row>
    <row r="263" spans="2:8" ht="12.75">
      <c r="B263" s="36">
        <f t="shared" si="21"/>
        <v>242</v>
      </c>
      <c r="C263" s="14">
        <f t="shared" si="22"/>
        <v>48938</v>
      </c>
      <c r="D263" s="15">
        <f t="shared" si="23"/>
        <v>86781.23967123516</v>
      </c>
      <c r="E263" s="15">
        <f t="shared" si="24"/>
        <v>180.07107231781296</v>
      </c>
      <c r="F263" s="15">
        <f t="shared" si="25"/>
        <v>280.84634177845123</v>
      </c>
      <c r="G263" s="31">
        <f t="shared" si="26"/>
        <v>86500.39332945671</v>
      </c>
      <c r="H263" s="16">
        <f t="shared" si="27"/>
        <v>58042.407540752654</v>
      </c>
    </row>
    <row r="264" spans="2:8" ht="12.75">
      <c r="B264" s="36">
        <f t="shared" si="21"/>
        <v>243</v>
      </c>
      <c r="C264" s="14">
        <f t="shared" si="22"/>
        <v>48969</v>
      </c>
      <c r="D264" s="15">
        <f t="shared" si="23"/>
        <v>86500.39332945671</v>
      </c>
      <c r="E264" s="15">
        <f t="shared" si="24"/>
        <v>179.48831615862267</v>
      </c>
      <c r="F264" s="15">
        <f t="shared" si="25"/>
        <v>281.4290979376416</v>
      </c>
      <c r="G264" s="31">
        <f t="shared" si="26"/>
        <v>86218.96423151907</v>
      </c>
      <c r="H264" s="16">
        <f t="shared" si="27"/>
        <v>58221.89585691128</v>
      </c>
    </row>
    <row r="265" spans="2:8" ht="12.75">
      <c r="B265" s="36">
        <f t="shared" si="21"/>
        <v>244</v>
      </c>
      <c r="C265" s="14">
        <f t="shared" si="22"/>
        <v>49000</v>
      </c>
      <c r="D265" s="15">
        <f t="shared" si="23"/>
        <v>86218.96423151907</v>
      </c>
      <c r="E265" s="15">
        <f t="shared" si="24"/>
        <v>178.90435078040207</v>
      </c>
      <c r="F265" s="15">
        <f t="shared" si="25"/>
        <v>282.01306331586215</v>
      </c>
      <c r="G265" s="31">
        <f t="shared" si="26"/>
        <v>85936.95116820322</v>
      </c>
      <c r="H265" s="16">
        <f t="shared" si="27"/>
        <v>58400.80020769168</v>
      </c>
    </row>
    <row r="266" spans="2:8" ht="12.75">
      <c r="B266" s="36">
        <f t="shared" si="21"/>
        <v>245</v>
      </c>
      <c r="C266" s="14">
        <f t="shared" si="22"/>
        <v>49028</v>
      </c>
      <c r="D266" s="15">
        <f t="shared" si="23"/>
        <v>85936.95116820322</v>
      </c>
      <c r="E266" s="15">
        <f t="shared" si="24"/>
        <v>178.31917367402167</v>
      </c>
      <c r="F266" s="15">
        <f t="shared" si="25"/>
        <v>282.59824042224255</v>
      </c>
      <c r="G266" s="31">
        <f t="shared" si="26"/>
        <v>85654.35292778097</v>
      </c>
      <c r="H266" s="16">
        <f t="shared" si="27"/>
        <v>58579.1193813657</v>
      </c>
    </row>
    <row r="267" spans="2:8" ht="12.75">
      <c r="B267" s="36">
        <f t="shared" si="21"/>
        <v>246</v>
      </c>
      <c r="C267" s="14">
        <f t="shared" si="22"/>
        <v>49059</v>
      </c>
      <c r="D267" s="15">
        <f t="shared" si="23"/>
        <v>85654.35292778097</v>
      </c>
      <c r="E267" s="15">
        <f t="shared" si="24"/>
        <v>177.7327823251455</v>
      </c>
      <c r="F267" s="15">
        <f t="shared" si="25"/>
        <v>283.1846317711187</v>
      </c>
      <c r="G267" s="31">
        <f t="shared" si="26"/>
        <v>85371.16829600986</v>
      </c>
      <c r="H267" s="16">
        <f t="shared" si="27"/>
        <v>58756.85216369085</v>
      </c>
    </row>
    <row r="268" spans="2:8" ht="12.75">
      <c r="B268" s="36">
        <f t="shared" si="21"/>
        <v>247</v>
      </c>
      <c r="C268" s="14">
        <f t="shared" si="22"/>
        <v>49089</v>
      </c>
      <c r="D268" s="15">
        <f t="shared" si="23"/>
        <v>85371.16829600986</v>
      </c>
      <c r="E268" s="15">
        <f t="shared" si="24"/>
        <v>177.14517421422045</v>
      </c>
      <c r="F268" s="15">
        <f t="shared" si="25"/>
        <v>283.7722398820438</v>
      </c>
      <c r="G268" s="31">
        <f t="shared" si="26"/>
        <v>85087.3960561278</v>
      </c>
      <c r="H268" s="16">
        <f t="shared" si="27"/>
        <v>58933.99733790507</v>
      </c>
    </row>
    <row r="269" spans="2:8" ht="12.75">
      <c r="B269" s="36">
        <f t="shared" si="21"/>
        <v>248</v>
      </c>
      <c r="C269" s="14">
        <f t="shared" si="22"/>
        <v>49120</v>
      </c>
      <c r="D269" s="15">
        <f t="shared" si="23"/>
        <v>85087.3960561278</v>
      </c>
      <c r="E269" s="15">
        <f t="shared" si="24"/>
        <v>176.5563468164652</v>
      </c>
      <c r="F269" s="15">
        <f t="shared" si="25"/>
        <v>284.36106727979904</v>
      </c>
      <c r="G269" s="31">
        <f t="shared" si="26"/>
        <v>84803.03498884801</v>
      </c>
      <c r="H269" s="16">
        <f t="shared" si="27"/>
        <v>59110.55368472153</v>
      </c>
    </row>
    <row r="270" spans="2:8" ht="12.75">
      <c r="B270" s="36">
        <f t="shared" si="21"/>
        <v>249</v>
      </c>
      <c r="C270" s="14">
        <f t="shared" si="22"/>
        <v>49150</v>
      </c>
      <c r="D270" s="15">
        <f t="shared" si="23"/>
        <v>84803.03498884801</v>
      </c>
      <c r="E270" s="15">
        <f t="shared" si="24"/>
        <v>175.96629760185962</v>
      </c>
      <c r="F270" s="15">
        <f t="shared" si="25"/>
        <v>284.9511164944046</v>
      </c>
      <c r="G270" s="31">
        <f t="shared" si="26"/>
        <v>84518.08387235361</v>
      </c>
      <c r="H270" s="16">
        <f t="shared" si="27"/>
        <v>59286.51998232339</v>
      </c>
    </row>
    <row r="271" spans="2:8" ht="12.75">
      <c r="B271" s="36">
        <f t="shared" si="21"/>
        <v>250</v>
      </c>
      <c r="C271" s="14">
        <f t="shared" si="22"/>
        <v>49181</v>
      </c>
      <c r="D271" s="15">
        <f t="shared" si="23"/>
        <v>84518.08387235361</v>
      </c>
      <c r="E271" s="15">
        <f t="shared" si="24"/>
        <v>175.37502403513375</v>
      </c>
      <c r="F271" s="15">
        <f t="shared" si="25"/>
        <v>285.5423900611305</v>
      </c>
      <c r="G271" s="31">
        <f t="shared" si="26"/>
        <v>84232.54148229248</v>
      </c>
      <c r="H271" s="16">
        <f t="shared" si="27"/>
        <v>59461.89500635853</v>
      </c>
    </row>
    <row r="272" spans="2:8" ht="12.75">
      <c r="B272" s="36">
        <f t="shared" si="21"/>
        <v>251</v>
      </c>
      <c r="C272" s="14">
        <f t="shared" si="22"/>
        <v>49212</v>
      </c>
      <c r="D272" s="15">
        <f t="shared" si="23"/>
        <v>84232.54148229248</v>
      </c>
      <c r="E272" s="15">
        <f t="shared" si="24"/>
        <v>174.7825235757569</v>
      </c>
      <c r="F272" s="15">
        <f t="shared" si="25"/>
        <v>286.1348905205073</v>
      </c>
      <c r="G272" s="31">
        <f t="shared" si="26"/>
        <v>83946.40659177197</v>
      </c>
      <c r="H272" s="16">
        <f t="shared" si="27"/>
        <v>59636.677529934284</v>
      </c>
    </row>
    <row r="273" spans="2:8" ht="12.75">
      <c r="B273" s="36">
        <f t="shared" si="21"/>
        <v>252</v>
      </c>
      <c r="C273" s="14">
        <f t="shared" si="22"/>
        <v>49242</v>
      </c>
      <c r="D273" s="15">
        <f t="shared" si="23"/>
        <v>83946.40659177197</v>
      </c>
      <c r="E273" s="15">
        <f t="shared" si="24"/>
        <v>174.18879367792684</v>
      </c>
      <c r="F273" s="15">
        <f t="shared" si="25"/>
        <v>286.7286204183374</v>
      </c>
      <c r="G273" s="31">
        <f t="shared" si="26"/>
        <v>83659.67797135364</v>
      </c>
      <c r="H273" s="16">
        <f t="shared" si="27"/>
        <v>59810.86632361221</v>
      </c>
    </row>
    <row r="274" spans="2:8" ht="12.75">
      <c r="B274" s="36">
        <f t="shared" si="21"/>
        <v>253</v>
      </c>
      <c r="C274" s="14">
        <f t="shared" si="22"/>
        <v>49273</v>
      </c>
      <c r="D274" s="15">
        <f t="shared" si="23"/>
        <v>83659.67797135364</v>
      </c>
      <c r="E274" s="15">
        <f t="shared" si="24"/>
        <v>173.5938317905588</v>
      </c>
      <c r="F274" s="15">
        <f t="shared" si="25"/>
        <v>287.32358230570543</v>
      </c>
      <c r="G274" s="31">
        <f t="shared" si="26"/>
        <v>83372.35438904793</v>
      </c>
      <c r="H274" s="16">
        <f t="shared" si="27"/>
        <v>59984.46015540277</v>
      </c>
    </row>
    <row r="275" spans="2:8" ht="12.75">
      <c r="B275" s="36">
        <f t="shared" si="21"/>
        <v>254</v>
      </c>
      <c r="C275" s="14">
        <f t="shared" si="22"/>
        <v>49303</v>
      </c>
      <c r="D275" s="15">
        <f t="shared" si="23"/>
        <v>83372.35438904793</v>
      </c>
      <c r="E275" s="15">
        <f t="shared" si="24"/>
        <v>172.99763535727448</v>
      </c>
      <c r="F275" s="15">
        <f t="shared" si="25"/>
        <v>287.91977873898975</v>
      </c>
      <c r="G275" s="31">
        <f t="shared" si="26"/>
        <v>83084.43461030895</v>
      </c>
      <c r="H275" s="16">
        <f t="shared" si="27"/>
        <v>60157.45779076004</v>
      </c>
    </row>
    <row r="276" spans="2:8" ht="12.75">
      <c r="B276" s="36">
        <f t="shared" si="21"/>
        <v>255</v>
      </c>
      <c r="C276" s="14">
        <f t="shared" si="22"/>
        <v>49334</v>
      </c>
      <c r="D276" s="15">
        <f t="shared" si="23"/>
        <v>83084.43461030895</v>
      </c>
      <c r="E276" s="15">
        <f t="shared" si="24"/>
        <v>172.40020181639107</v>
      </c>
      <c r="F276" s="15">
        <f t="shared" si="25"/>
        <v>288.51721227987315</v>
      </c>
      <c r="G276" s="31">
        <f t="shared" si="26"/>
        <v>82795.91739802908</v>
      </c>
      <c r="H276" s="16">
        <f t="shared" si="27"/>
        <v>60329.85799257643</v>
      </c>
    </row>
    <row r="277" spans="2:8" ht="12.75">
      <c r="B277" s="36">
        <f t="shared" si="21"/>
        <v>256</v>
      </c>
      <c r="C277" s="14">
        <f t="shared" si="22"/>
        <v>49365</v>
      </c>
      <c r="D277" s="15">
        <f t="shared" si="23"/>
        <v>82795.91739802908</v>
      </c>
      <c r="E277" s="15">
        <f t="shared" si="24"/>
        <v>171.80152860091033</v>
      </c>
      <c r="F277" s="15">
        <f t="shared" si="25"/>
        <v>289.1158854953539</v>
      </c>
      <c r="G277" s="31">
        <f t="shared" si="26"/>
        <v>82506.80151253373</v>
      </c>
      <c r="H277" s="16">
        <f t="shared" si="27"/>
        <v>60501.65952117734</v>
      </c>
    </row>
    <row r="278" spans="2:8" ht="12.75">
      <c r="B278" s="36">
        <f t="shared" si="21"/>
        <v>257</v>
      </c>
      <c r="C278" s="14">
        <f t="shared" si="22"/>
        <v>49393</v>
      </c>
      <c r="D278" s="15">
        <f t="shared" si="23"/>
        <v>82506.80151253373</v>
      </c>
      <c r="E278" s="15">
        <f t="shared" si="24"/>
        <v>171.2016131385075</v>
      </c>
      <c r="F278" s="15">
        <f t="shared" si="25"/>
        <v>289.71580095775676</v>
      </c>
      <c r="G278" s="31">
        <f t="shared" si="26"/>
        <v>82217.08571157597</v>
      </c>
      <c r="H278" s="16">
        <f t="shared" si="27"/>
        <v>60672.86113431585</v>
      </c>
    </row>
    <row r="279" spans="2:8" ht="12.75">
      <c r="B279" s="36">
        <f t="shared" si="21"/>
        <v>258</v>
      </c>
      <c r="C279" s="14">
        <f t="shared" si="22"/>
        <v>49424</v>
      </c>
      <c r="D279" s="15">
        <f t="shared" si="23"/>
        <v>82217.08571157597</v>
      </c>
      <c r="E279" s="15">
        <f t="shared" si="24"/>
        <v>170.60045285152015</v>
      </c>
      <c r="F279" s="15">
        <f t="shared" si="25"/>
        <v>290.3169612447441</v>
      </c>
      <c r="G279" s="31">
        <f t="shared" si="26"/>
        <v>81926.76875033123</v>
      </c>
      <c r="H279" s="16">
        <f t="shared" si="27"/>
        <v>60843.46158716737</v>
      </c>
    </row>
    <row r="280" spans="2:8" ht="12.75">
      <c r="B280" s="36">
        <f t="shared" si="21"/>
        <v>259</v>
      </c>
      <c r="C280" s="14">
        <f t="shared" si="22"/>
        <v>49454</v>
      </c>
      <c r="D280" s="15">
        <f t="shared" si="23"/>
        <v>81926.76875033123</v>
      </c>
      <c r="E280" s="15">
        <f t="shared" si="24"/>
        <v>169.9980451569373</v>
      </c>
      <c r="F280" s="15">
        <f t="shared" si="25"/>
        <v>290.9193689393269</v>
      </c>
      <c r="G280" s="31">
        <f t="shared" si="26"/>
        <v>81635.8493813919</v>
      </c>
      <c r="H280" s="16">
        <f t="shared" si="27"/>
        <v>61013.4596323243</v>
      </c>
    </row>
    <row r="281" spans="2:8" ht="12.75">
      <c r="B281" s="36">
        <f aca="true" t="shared" si="28" ref="B281:B344">pagam.Num</f>
        <v>260</v>
      </c>
      <c r="C281" s="14">
        <f aca="true" t="shared" si="29" ref="C281:C344">Mostra.Data</f>
        <v>49485</v>
      </c>
      <c r="D281" s="15">
        <f aca="true" t="shared" si="30" ref="D281:D344">Bil.Iniz</f>
        <v>81635.8493813919</v>
      </c>
      <c r="E281" s="15">
        <f aca="true" t="shared" si="31" ref="E281:E344">Interesse</f>
        <v>169.3943874663882</v>
      </c>
      <c r="F281" s="15">
        <f aca="true" t="shared" si="32" ref="F281:F344">Capitale</f>
        <v>291.52302662987603</v>
      </c>
      <c r="G281" s="31">
        <f aca="true" t="shared" si="33" ref="G281:G344">Bilancio.finale</f>
        <v>81344.32635476203</v>
      </c>
      <c r="H281" s="16">
        <f aca="true" t="shared" si="34" ref="H281:H344">Interesse.Comp</f>
        <v>61182.85401979069</v>
      </c>
    </row>
    <row r="282" spans="2:8" ht="12.75">
      <c r="B282" s="36">
        <f t="shared" si="28"/>
        <v>261</v>
      </c>
      <c r="C282" s="14">
        <f t="shared" si="29"/>
        <v>49515</v>
      </c>
      <c r="D282" s="15">
        <f t="shared" si="30"/>
        <v>81344.32635476203</v>
      </c>
      <c r="E282" s="15">
        <f t="shared" si="31"/>
        <v>168.78947718613122</v>
      </c>
      <c r="F282" s="15">
        <f t="shared" si="32"/>
        <v>292.12793691013303</v>
      </c>
      <c r="G282" s="31">
        <f t="shared" si="33"/>
        <v>81052.19841785189</v>
      </c>
      <c r="H282" s="16">
        <f t="shared" si="34"/>
        <v>61351.64349697682</v>
      </c>
    </row>
    <row r="283" spans="2:8" ht="12.75">
      <c r="B283" s="36">
        <f t="shared" si="28"/>
        <v>262</v>
      </c>
      <c r="C283" s="14">
        <f t="shared" si="29"/>
        <v>49546</v>
      </c>
      <c r="D283" s="15">
        <f t="shared" si="30"/>
        <v>81052.19841785189</v>
      </c>
      <c r="E283" s="15">
        <f t="shared" si="31"/>
        <v>168.18331171704267</v>
      </c>
      <c r="F283" s="15">
        <f t="shared" si="32"/>
        <v>292.73410237922155</v>
      </c>
      <c r="G283" s="31">
        <f t="shared" si="33"/>
        <v>80759.46431547267</v>
      </c>
      <c r="H283" s="16">
        <f t="shared" si="34"/>
        <v>61519.82680869386</v>
      </c>
    </row>
    <row r="284" spans="2:8" ht="12.75">
      <c r="B284" s="36">
        <f t="shared" si="28"/>
        <v>263</v>
      </c>
      <c r="C284" s="14">
        <f t="shared" si="29"/>
        <v>49577</v>
      </c>
      <c r="D284" s="15">
        <f t="shared" si="30"/>
        <v>80759.46431547267</v>
      </c>
      <c r="E284" s="15">
        <f t="shared" si="31"/>
        <v>167.57588845460577</v>
      </c>
      <c r="F284" s="15">
        <f t="shared" si="32"/>
        <v>293.34152564165845</v>
      </c>
      <c r="G284" s="31">
        <f t="shared" si="33"/>
        <v>80466.122789831</v>
      </c>
      <c r="H284" s="16">
        <f t="shared" si="34"/>
        <v>61687.40269714847</v>
      </c>
    </row>
    <row r="285" spans="2:8" ht="12.75">
      <c r="B285" s="36">
        <f t="shared" si="28"/>
        <v>264</v>
      </c>
      <c r="C285" s="14">
        <f t="shared" si="29"/>
        <v>49607</v>
      </c>
      <c r="D285" s="15">
        <f t="shared" si="30"/>
        <v>80466.122789831</v>
      </c>
      <c r="E285" s="15">
        <f t="shared" si="31"/>
        <v>166.96720478889932</v>
      </c>
      <c r="F285" s="15">
        <f t="shared" si="32"/>
        <v>293.9502093073649</v>
      </c>
      <c r="G285" s="31">
        <f t="shared" si="33"/>
        <v>80172.17258052363</v>
      </c>
      <c r="H285" s="16">
        <f t="shared" si="34"/>
        <v>61854.36990193737</v>
      </c>
    </row>
    <row r="286" spans="2:8" ht="12.75">
      <c r="B286" s="36">
        <f t="shared" si="28"/>
        <v>265</v>
      </c>
      <c r="C286" s="14">
        <f t="shared" si="29"/>
        <v>49638</v>
      </c>
      <c r="D286" s="15">
        <f t="shared" si="30"/>
        <v>80172.17258052363</v>
      </c>
      <c r="E286" s="15">
        <f t="shared" si="31"/>
        <v>166.35725810458655</v>
      </c>
      <c r="F286" s="15">
        <f t="shared" si="32"/>
        <v>294.5601559916777</v>
      </c>
      <c r="G286" s="31">
        <f t="shared" si="33"/>
        <v>79877.61242453195</v>
      </c>
      <c r="H286" s="16">
        <f t="shared" si="34"/>
        <v>62020.727160041955</v>
      </c>
    </row>
    <row r="287" spans="2:8" ht="12.75">
      <c r="B287" s="36">
        <f t="shared" si="28"/>
        <v>266</v>
      </c>
      <c r="C287" s="14">
        <f t="shared" si="29"/>
        <v>49668</v>
      </c>
      <c r="D287" s="15">
        <f t="shared" si="30"/>
        <v>79877.61242453195</v>
      </c>
      <c r="E287" s="15">
        <f t="shared" si="31"/>
        <v>165.7460457809038</v>
      </c>
      <c r="F287" s="15">
        <f t="shared" si="32"/>
        <v>295.1713683153604</v>
      </c>
      <c r="G287" s="31">
        <f t="shared" si="33"/>
        <v>79582.44105621659</v>
      </c>
      <c r="H287" s="16">
        <f t="shared" si="34"/>
        <v>62186.47320582286</v>
      </c>
    </row>
    <row r="288" spans="2:8" ht="12.75">
      <c r="B288" s="36">
        <f t="shared" si="28"/>
        <v>267</v>
      </c>
      <c r="C288" s="14">
        <f t="shared" si="29"/>
        <v>49699</v>
      </c>
      <c r="D288" s="15">
        <f t="shared" si="30"/>
        <v>79582.44105621659</v>
      </c>
      <c r="E288" s="15">
        <f t="shared" si="31"/>
        <v>165.1335651916494</v>
      </c>
      <c r="F288" s="15">
        <f t="shared" si="32"/>
        <v>295.78384890461484</v>
      </c>
      <c r="G288" s="31">
        <f t="shared" si="33"/>
        <v>79286.65720731198</v>
      </c>
      <c r="H288" s="16">
        <f t="shared" si="34"/>
        <v>62351.606771014514</v>
      </c>
    </row>
    <row r="289" spans="2:8" ht="12.75">
      <c r="B289" s="36">
        <f t="shared" si="28"/>
        <v>268</v>
      </c>
      <c r="C289" s="14">
        <f t="shared" si="29"/>
        <v>49730</v>
      </c>
      <c r="D289" s="15">
        <f t="shared" si="30"/>
        <v>79286.65720731198</v>
      </c>
      <c r="E289" s="15">
        <f t="shared" si="31"/>
        <v>164.51981370517234</v>
      </c>
      <c r="F289" s="15">
        <f t="shared" si="32"/>
        <v>296.3976003910919</v>
      </c>
      <c r="G289" s="31">
        <f t="shared" si="33"/>
        <v>78990.25960692088</v>
      </c>
      <c r="H289" s="16">
        <f t="shared" si="34"/>
        <v>62516.126584719685</v>
      </c>
    </row>
    <row r="290" spans="2:8" ht="12.75">
      <c r="B290" s="36">
        <f t="shared" si="28"/>
        <v>269</v>
      </c>
      <c r="C290" s="14">
        <f t="shared" si="29"/>
        <v>49759</v>
      </c>
      <c r="D290" s="15">
        <f t="shared" si="30"/>
        <v>78990.25960692088</v>
      </c>
      <c r="E290" s="15">
        <f t="shared" si="31"/>
        <v>163.90478868436082</v>
      </c>
      <c r="F290" s="15">
        <f t="shared" si="32"/>
        <v>297.0126254119034</v>
      </c>
      <c r="G290" s="31">
        <f t="shared" si="33"/>
        <v>78693.24698150897</v>
      </c>
      <c r="H290" s="16">
        <f t="shared" si="34"/>
        <v>62680.03137340405</v>
      </c>
    </row>
    <row r="291" spans="2:8" ht="12.75">
      <c r="B291" s="36">
        <f t="shared" si="28"/>
        <v>270</v>
      </c>
      <c r="C291" s="14">
        <f t="shared" si="29"/>
        <v>49790</v>
      </c>
      <c r="D291" s="15">
        <f t="shared" si="30"/>
        <v>78693.24698150897</v>
      </c>
      <c r="E291" s="15">
        <f t="shared" si="31"/>
        <v>163.2884874866311</v>
      </c>
      <c r="F291" s="15">
        <f t="shared" si="32"/>
        <v>297.62892660963314</v>
      </c>
      <c r="G291" s="31">
        <f t="shared" si="33"/>
        <v>78395.61805489934</v>
      </c>
      <c r="H291" s="16">
        <f t="shared" si="34"/>
        <v>62843.319860890675</v>
      </c>
    </row>
    <row r="292" spans="2:8" ht="12.75">
      <c r="B292" s="36">
        <f t="shared" si="28"/>
        <v>271</v>
      </c>
      <c r="C292" s="14">
        <f t="shared" si="29"/>
        <v>49820</v>
      </c>
      <c r="D292" s="15">
        <f t="shared" si="30"/>
        <v>78395.61805489934</v>
      </c>
      <c r="E292" s="15">
        <f t="shared" si="31"/>
        <v>162.67090746391614</v>
      </c>
      <c r="F292" s="15">
        <f t="shared" si="32"/>
        <v>298.2465066323481</v>
      </c>
      <c r="G292" s="31">
        <f t="shared" si="33"/>
        <v>78097.371548267</v>
      </c>
      <c r="H292" s="16">
        <f t="shared" si="34"/>
        <v>63005.99076835459</v>
      </c>
    </row>
    <row r="293" spans="2:8" ht="12.75">
      <c r="B293" s="36">
        <f t="shared" si="28"/>
        <v>272</v>
      </c>
      <c r="C293" s="14">
        <f t="shared" si="29"/>
        <v>49851</v>
      </c>
      <c r="D293" s="15">
        <f t="shared" si="30"/>
        <v>78097.371548267</v>
      </c>
      <c r="E293" s="15">
        <f t="shared" si="31"/>
        <v>162.052045962654</v>
      </c>
      <c r="F293" s="15">
        <f t="shared" si="32"/>
        <v>298.8653681336102</v>
      </c>
      <c r="G293" s="31">
        <f t="shared" si="33"/>
        <v>77798.50618013338</v>
      </c>
      <c r="H293" s="16">
        <f t="shared" si="34"/>
        <v>63168.04281431725</v>
      </c>
    </row>
    <row r="294" spans="2:8" ht="12.75">
      <c r="B294" s="36">
        <f t="shared" si="28"/>
        <v>273</v>
      </c>
      <c r="C294" s="14">
        <f t="shared" si="29"/>
        <v>49881</v>
      </c>
      <c r="D294" s="15">
        <f t="shared" si="30"/>
        <v>77798.50618013338</v>
      </c>
      <c r="E294" s="15">
        <f t="shared" si="31"/>
        <v>161.43190032377677</v>
      </c>
      <c r="F294" s="15">
        <f t="shared" si="32"/>
        <v>299.4855137724875</v>
      </c>
      <c r="G294" s="31">
        <f t="shared" si="33"/>
        <v>77499.0206663609</v>
      </c>
      <c r="H294" s="16">
        <f t="shared" si="34"/>
        <v>63329.47471464102</v>
      </c>
    </row>
    <row r="295" spans="2:8" ht="12.75">
      <c r="B295" s="36">
        <f t="shared" si="28"/>
        <v>274</v>
      </c>
      <c r="C295" s="14">
        <f t="shared" si="29"/>
        <v>49912</v>
      </c>
      <c r="D295" s="15">
        <f t="shared" si="30"/>
        <v>77499.0206663609</v>
      </c>
      <c r="E295" s="15">
        <f t="shared" si="31"/>
        <v>160.81046788269887</v>
      </c>
      <c r="F295" s="15">
        <f t="shared" si="32"/>
        <v>300.1069462135654</v>
      </c>
      <c r="G295" s="31">
        <f t="shared" si="33"/>
        <v>77198.91372014733</v>
      </c>
      <c r="H295" s="16">
        <f t="shared" si="34"/>
        <v>63490.28518252372</v>
      </c>
    </row>
    <row r="296" spans="2:8" ht="12.75">
      <c r="B296" s="36">
        <f t="shared" si="28"/>
        <v>275</v>
      </c>
      <c r="C296" s="14">
        <f t="shared" si="29"/>
        <v>49943</v>
      </c>
      <c r="D296" s="15">
        <f t="shared" si="30"/>
        <v>77198.91372014733</v>
      </c>
      <c r="E296" s="15">
        <f t="shared" si="31"/>
        <v>160.18774596930572</v>
      </c>
      <c r="F296" s="15">
        <f t="shared" si="32"/>
        <v>300.7296681269585</v>
      </c>
      <c r="G296" s="31">
        <f t="shared" si="33"/>
        <v>76898.18405202037</v>
      </c>
      <c r="H296" s="16">
        <f t="shared" si="34"/>
        <v>63650.47292849303</v>
      </c>
    </row>
    <row r="297" spans="2:8" ht="12.75">
      <c r="B297" s="36">
        <f t="shared" si="28"/>
        <v>276</v>
      </c>
      <c r="C297" s="14">
        <f t="shared" si="29"/>
        <v>49973</v>
      </c>
      <c r="D297" s="15">
        <f t="shared" si="30"/>
        <v>76898.18405202037</v>
      </c>
      <c r="E297" s="15">
        <f t="shared" si="31"/>
        <v>159.56373190794227</v>
      </c>
      <c r="F297" s="15">
        <f t="shared" si="32"/>
        <v>301.35368218832195</v>
      </c>
      <c r="G297" s="31">
        <f t="shared" si="33"/>
        <v>76596.83036983205</v>
      </c>
      <c r="H297" s="16">
        <f t="shared" si="34"/>
        <v>63810.03666040097</v>
      </c>
    </row>
    <row r="298" spans="2:8" ht="12.75">
      <c r="B298" s="36">
        <f t="shared" si="28"/>
        <v>277</v>
      </c>
      <c r="C298" s="14">
        <f t="shared" si="29"/>
        <v>50004</v>
      </c>
      <c r="D298" s="15">
        <f t="shared" si="30"/>
        <v>76596.83036983205</v>
      </c>
      <c r="E298" s="15">
        <f t="shared" si="31"/>
        <v>158.9384230174015</v>
      </c>
      <c r="F298" s="15">
        <f t="shared" si="32"/>
        <v>301.9789910788627</v>
      </c>
      <c r="G298" s="31">
        <f t="shared" si="33"/>
        <v>76294.85137875318</v>
      </c>
      <c r="H298" s="16">
        <f t="shared" si="34"/>
        <v>63968.97508341837</v>
      </c>
    </row>
    <row r="299" spans="2:8" ht="12.75">
      <c r="B299" s="36">
        <f t="shared" si="28"/>
        <v>278</v>
      </c>
      <c r="C299" s="14">
        <f t="shared" si="29"/>
        <v>50034</v>
      </c>
      <c r="D299" s="15">
        <f t="shared" si="30"/>
        <v>76294.85137875318</v>
      </c>
      <c r="E299" s="15">
        <f t="shared" si="31"/>
        <v>158.31181661091287</v>
      </c>
      <c r="F299" s="15">
        <f t="shared" si="32"/>
        <v>302.6055974853514</v>
      </c>
      <c r="G299" s="31">
        <f t="shared" si="33"/>
        <v>75992.24578126783</v>
      </c>
      <c r="H299" s="16">
        <f t="shared" si="34"/>
        <v>64127.286900029285</v>
      </c>
    </row>
    <row r="300" spans="2:8" ht="12.75">
      <c r="B300" s="36">
        <f t="shared" si="28"/>
        <v>279</v>
      </c>
      <c r="C300" s="14">
        <f t="shared" si="29"/>
        <v>50065</v>
      </c>
      <c r="D300" s="15">
        <f t="shared" si="30"/>
        <v>75992.24578126783</v>
      </c>
      <c r="E300" s="15">
        <f t="shared" si="31"/>
        <v>157.68390999613075</v>
      </c>
      <c r="F300" s="15">
        <f t="shared" si="32"/>
        <v>303.2335041001335</v>
      </c>
      <c r="G300" s="31">
        <f t="shared" si="33"/>
        <v>75689.0122771677</v>
      </c>
      <c r="H300" s="16">
        <f t="shared" si="34"/>
        <v>64284.970810025414</v>
      </c>
    </row>
    <row r="301" spans="2:8" ht="12.75">
      <c r="B301" s="36">
        <f t="shared" si="28"/>
        <v>280</v>
      </c>
      <c r="C301" s="14">
        <f t="shared" si="29"/>
        <v>50096</v>
      </c>
      <c r="D301" s="15">
        <f t="shared" si="30"/>
        <v>75689.0122771677</v>
      </c>
      <c r="E301" s="15">
        <f t="shared" si="31"/>
        <v>157.05470047512298</v>
      </c>
      <c r="F301" s="15">
        <f t="shared" si="32"/>
        <v>303.8627136211412</v>
      </c>
      <c r="G301" s="31">
        <f t="shared" si="33"/>
        <v>75385.14956354655</v>
      </c>
      <c r="H301" s="16">
        <f t="shared" si="34"/>
        <v>64442.025510500534</v>
      </c>
    </row>
    <row r="302" spans="2:8" ht="12.75">
      <c r="B302" s="36">
        <f t="shared" si="28"/>
        <v>281</v>
      </c>
      <c r="C302" s="14">
        <f t="shared" si="29"/>
        <v>50124</v>
      </c>
      <c r="D302" s="15">
        <f t="shared" si="30"/>
        <v>75385.14956354655</v>
      </c>
      <c r="E302" s="15">
        <f t="shared" si="31"/>
        <v>156.4241853443591</v>
      </c>
      <c r="F302" s="15">
        <f t="shared" si="32"/>
        <v>304.4932287519051</v>
      </c>
      <c r="G302" s="31">
        <f t="shared" si="33"/>
        <v>75080.65633479465</v>
      </c>
      <c r="H302" s="16">
        <f t="shared" si="34"/>
        <v>64598.449695844894</v>
      </c>
    </row>
    <row r="303" spans="2:8" ht="12.75">
      <c r="B303" s="36">
        <f t="shared" si="28"/>
        <v>282</v>
      </c>
      <c r="C303" s="14">
        <f t="shared" si="29"/>
        <v>50155</v>
      </c>
      <c r="D303" s="15">
        <f t="shared" si="30"/>
        <v>75080.65633479465</v>
      </c>
      <c r="E303" s="15">
        <f t="shared" si="31"/>
        <v>155.7923618946989</v>
      </c>
      <c r="F303" s="15">
        <f t="shared" si="32"/>
        <v>305.1250522015653</v>
      </c>
      <c r="G303" s="31">
        <f t="shared" si="33"/>
        <v>74775.53128259309</v>
      </c>
      <c r="H303" s="16">
        <f t="shared" si="34"/>
        <v>64754.2420577396</v>
      </c>
    </row>
    <row r="304" spans="2:8" ht="12.75">
      <c r="B304" s="36">
        <f t="shared" si="28"/>
        <v>283</v>
      </c>
      <c r="C304" s="14">
        <f t="shared" si="29"/>
        <v>50185</v>
      </c>
      <c r="D304" s="15">
        <f t="shared" si="30"/>
        <v>74775.53128259309</v>
      </c>
      <c r="E304" s="15">
        <f t="shared" si="31"/>
        <v>155.15922741138067</v>
      </c>
      <c r="F304" s="15">
        <f t="shared" si="32"/>
        <v>305.7581866848835</v>
      </c>
      <c r="G304" s="31">
        <f t="shared" si="33"/>
        <v>74469.77309590821</v>
      </c>
      <c r="H304" s="16">
        <f t="shared" si="34"/>
        <v>64909.401285150976</v>
      </c>
    </row>
    <row r="305" spans="2:8" ht="12.75">
      <c r="B305" s="36">
        <f t="shared" si="28"/>
        <v>284</v>
      </c>
      <c r="C305" s="14">
        <f t="shared" si="29"/>
        <v>50216</v>
      </c>
      <c r="D305" s="15">
        <f t="shared" si="30"/>
        <v>74469.77309590821</v>
      </c>
      <c r="E305" s="15">
        <f t="shared" si="31"/>
        <v>154.52477917400955</v>
      </c>
      <c r="F305" s="15">
        <f t="shared" si="32"/>
        <v>306.3926349222547</v>
      </c>
      <c r="G305" s="31">
        <f t="shared" si="33"/>
        <v>74163.38046098595</v>
      </c>
      <c r="H305" s="16">
        <f t="shared" si="34"/>
        <v>65063.92606432499</v>
      </c>
    </row>
    <row r="306" spans="2:8" ht="12.75">
      <c r="B306" s="36">
        <f t="shared" si="28"/>
        <v>285</v>
      </c>
      <c r="C306" s="14">
        <f t="shared" si="29"/>
        <v>50246</v>
      </c>
      <c r="D306" s="15">
        <f t="shared" si="30"/>
        <v>74163.38046098595</v>
      </c>
      <c r="E306" s="15">
        <f t="shared" si="31"/>
        <v>153.88901445654585</v>
      </c>
      <c r="F306" s="15">
        <f t="shared" si="32"/>
        <v>307.0283996397184</v>
      </c>
      <c r="G306" s="31">
        <f t="shared" si="33"/>
        <v>73856.35206134623</v>
      </c>
      <c r="H306" s="16">
        <f t="shared" si="34"/>
        <v>65217.81507878153</v>
      </c>
    </row>
    <row r="307" spans="2:8" ht="12.75">
      <c r="B307" s="36">
        <f t="shared" si="28"/>
        <v>286</v>
      </c>
      <c r="C307" s="14">
        <f t="shared" si="29"/>
        <v>50277</v>
      </c>
      <c r="D307" s="15">
        <f t="shared" si="30"/>
        <v>73856.35206134623</v>
      </c>
      <c r="E307" s="15">
        <f t="shared" si="31"/>
        <v>153.25193052729344</v>
      </c>
      <c r="F307" s="15">
        <f t="shared" si="32"/>
        <v>307.6654835689708</v>
      </c>
      <c r="G307" s="31">
        <f t="shared" si="33"/>
        <v>73548.68657777726</v>
      </c>
      <c r="H307" s="16">
        <f t="shared" si="34"/>
        <v>65371.06700930883</v>
      </c>
    </row>
    <row r="308" spans="2:8" ht="12.75">
      <c r="B308" s="36">
        <f t="shared" si="28"/>
        <v>287</v>
      </c>
      <c r="C308" s="14">
        <f t="shared" si="29"/>
        <v>50308</v>
      </c>
      <c r="D308" s="15">
        <f t="shared" si="30"/>
        <v>73548.68657777726</v>
      </c>
      <c r="E308" s="15">
        <f t="shared" si="31"/>
        <v>152.61352464888782</v>
      </c>
      <c r="F308" s="15">
        <f t="shared" si="32"/>
        <v>308.3038894473764</v>
      </c>
      <c r="G308" s="31">
        <f t="shared" si="33"/>
        <v>73240.38268832989</v>
      </c>
      <c r="H308" s="16">
        <f t="shared" si="34"/>
        <v>65523.68053395771</v>
      </c>
    </row>
    <row r="309" spans="2:8" ht="12.75">
      <c r="B309" s="36">
        <f t="shared" si="28"/>
        <v>288</v>
      </c>
      <c r="C309" s="14">
        <f t="shared" si="29"/>
        <v>50338</v>
      </c>
      <c r="D309" s="15">
        <f t="shared" si="30"/>
        <v>73240.38268832989</v>
      </c>
      <c r="E309" s="15">
        <f t="shared" si="31"/>
        <v>151.97379407828453</v>
      </c>
      <c r="F309" s="15">
        <f t="shared" si="32"/>
        <v>308.9436200179797</v>
      </c>
      <c r="G309" s="31">
        <f t="shared" si="33"/>
        <v>72931.43906831191</v>
      </c>
      <c r="H309" s="16">
        <f t="shared" si="34"/>
        <v>65675.65432803599</v>
      </c>
    </row>
    <row r="310" spans="2:8" ht="12.75">
      <c r="B310" s="36">
        <f t="shared" si="28"/>
        <v>289</v>
      </c>
      <c r="C310" s="14">
        <f t="shared" si="29"/>
        <v>50369</v>
      </c>
      <c r="D310" s="15">
        <f t="shared" si="30"/>
        <v>72931.43906831191</v>
      </c>
      <c r="E310" s="15">
        <f t="shared" si="31"/>
        <v>151.33273606674723</v>
      </c>
      <c r="F310" s="15">
        <f t="shared" si="32"/>
        <v>309.584678029517</v>
      </c>
      <c r="G310" s="31">
        <f t="shared" si="33"/>
        <v>72621.8543902824</v>
      </c>
      <c r="H310" s="16">
        <f t="shared" si="34"/>
        <v>65826.98706410274</v>
      </c>
    </row>
    <row r="311" spans="2:8" ht="12.75">
      <c r="B311" s="36">
        <f t="shared" si="28"/>
        <v>290</v>
      </c>
      <c r="C311" s="14">
        <f t="shared" si="29"/>
        <v>50399</v>
      </c>
      <c r="D311" s="15">
        <f t="shared" si="30"/>
        <v>72621.8543902824</v>
      </c>
      <c r="E311" s="15">
        <f t="shared" si="31"/>
        <v>150.69034785983598</v>
      </c>
      <c r="F311" s="15">
        <f t="shared" si="32"/>
        <v>310.22706623642824</v>
      </c>
      <c r="G311" s="31">
        <f t="shared" si="33"/>
        <v>72311.62732404597</v>
      </c>
      <c r="H311" s="16">
        <f t="shared" si="34"/>
        <v>65977.67741196258</v>
      </c>
    </row>
    <row r="312" spans="2:8" ht="12.75">
      <c r="B312" s="36">
        <f t="shared" si="28"/>
        <v>291</v>
      </c>
      <c r="C312" s="14">
        <f t="shared" si="29"/>
        <v>50430</v>
      </c>
      <c r="D312" s="15">
        <f t="shared" si="30"/>
        <v>72311.62732404597</v>
      </c>
      <c r="E312" s="15">
        <f t="shared" si="31"/>
        <v>150.0466266973954</v>
      </c>
      <c r="F312" s="15">
        <f t="shared" si="32"/>
        <v>310.87078739886886</v>
      </c>
      <c r="G312" s="31">
        <f t="shared" si="33"/>
        <v>72000.7565366471</v>
      </c>
      <c r="H312" s="16">
        <f t="shared" si="34"/>
        <v>66127.72403865997</v>
      </c>
    </row>
    <row r="313" spans="2:8" ht="12.75">
      <c r="B313" s="36">
        <f t="shared" si="28"/>
        <v>292</v>
      </c>
      <c r="C313" s="14">
        <f t="shared" si="29"/>
        <v>50461</v>
      </c>
      <c r="D313" s="15">
        <f t="shared" si="30"/>
        <v>72000.7565366471</v>
      </c>
      <c r="E313" s="15">
        <f t="shared" si="31"/>
        <v>149.40156981354272</v>
      </c>
      <c r="F313" s="15">
        <f t="shared" si="32"/>
        <v>311.5158442827215</v>
      </c>
      <c r="G313" s="31">
        <f t="shared" si="33"/>
        <v>71689.24069236437</v>
      </c>
      <c r="H313" s="16">
        <f t="shared" si="34"/>
        <v>66277.12560847352</v>
      </c>
    </row>
    <row r="314" spans="2:8" ht="12.75">
      <c r="B314" s="36">
        <f t="shared" si="28"/>
        <v>293</v>
      </c>
      <c r="C314" s="14">
        <f t="shared" si="29"/>
        <v>50489</v>
      </c>
      <c r="D314" s="15">
        <f t="shared" si="30"/>
        <v>71689.24069236437</v>
      </c>
      <c r="E314" s="15">
        <f t="shared" si="31"/>
        <v>148.75517443665606</v>
      </c>
      <c r="F314" s="15">
        <f t="shared" si="32"/>
        <v>312.1622396596082</v>
      </c>
      <c r="G314" s="31">
        <f t="shared" si="33"/>
        <v>71377.07845270477</v>
      </c>
      <c r="H314" s="16">
        <f t="shared" si="34"/>
        <v>66425.88078291017</v>
      </c>
    </row>
    <row r="315" spans="2:8" ht="12.75">
      <c r="B315" s="36">
        <f t="shared" si="28"/>
        <v>294</v>
      </c>
      <c r="C315" s="14">
        <f t="shared" si="29"/>
        <v>50520</v>
      </c>
      <c r="D315" s="15">
        <f t="shared" si="30"/>
        <v>71377.07845270477</v>
      </c>
      <c r="E315" s="15">
        <f t="shared" si="31"/>
        <v>148.1074377893624</v>
      </c>
      <c r="F315" s="15">
        <f t="shared" si="32"/>
        <v>312.80997630690183</v>
      </c>
      <c r="G315" s="31">
        <f t="shared" si="33"/>
        <v>71064.26847639786</v>
      </c>
      <c r="H315" s="16">
        <f t="shared" si="34"/>
        <v>66573.98822069954</v>
      </c>
    </row>
    <row r="316" spans="2:8" ht="12.75">
      <c r="B316" s="36">
        <f t="shared" si="28"/>
        <v>295</v>
      </c>
      <c r="C316" s="14">
        <f t="shared" si="29"/>
        <v>50550</v>
      </c>
      <c r="D316" s="15">
        <f t="shared" si="30"/>
        <v>71064.26847639786</v>
      </c>
      <c r="E316" s="15">
        <f t="shared" si="31"/>
        <v>147.45835708852556</v>
      </c>
      <c r="F316" s="15">
        <f t="shared" si="32"/>
        <v>313.4590570077387</v>
      </c>
      <c r="G316" s="31">
        <f t="shared" si="33"/>
        <v>70750.80941939012</v>
      </c>
      <c r="H316" s="16">
        <f t="shared" si="34"/>
        <v>66721.44657778807</v>
      </c>
    </row>
    <row r="317" spans="2:8" ht="12.75">
      <c r="B317" s="36">
        <f t="shared" si="28"/>
        <v>296</v>
      </c>
      <c r="C317" s="14">
        <f t="shared" si="29"/>
        <v>50581</v>
      </c>
      <c r="D317" s="15">
        <f t="shared" si="30"/>
        <v>70750.80941939012</v>
      </c>
      <c r="E317" s="15">
        <f t="shared" si="31"/>
        <v>146.8079295452345</v>
      </c>
      <c r="F317" s="15">
        <f t="shared" si="32"/>
        <v>314.1094845510297</v>
      </c>
      <c r="G317" s="31">
        <f t="shared" si="33"/>
        <v>70436.6999348391</v>
      </c>
      <c r="H317" s="16">
        <f t="shared" si="34"/>
        <v>66868.2545073333</v>
      </c>
    </row>
    <row r="318" spans="2:8" ht="12.75">
      <c r="B318" s="36">
        <f t="shared" si="28"/>
        <v>297</v>
      </c>
      <c r="C318" s="14">
        <f t="shared" si="29"/>
        <v>50611</v>
      </c>
      <c r="D318" s="15">
        <f t="shared" si="30"/>
        <v>70436.6999348391</v>
      </c>
      <c r="E318" s="15">
        <f t="shared" si="31"/>
        <v>146.15615236479113</v>
      </c>
      <c r="F318" s="15">
        <f t="shared" si="32"/>
        <v>314.7612617314731</v>
      </c>
      <c r="G318" s="31">
        <f t="shared" si="33"/>
        <v>70121.93867310762</v>
      </c>
      <c r="H318" s="16">
        <f t="shared" si="34"/>
        <v>67014.4106596981</v>
      </c>
    </row>
    <row r="319" spans="2:8" ht="12.75">
      <c r="B319" s="36">
        <f t="shared" si="28"/>
        <v>298</v>
      </c>
      <c r="C319" s="14">
        <f t="shared" si="29"/>
        <v>50642</v>
      </c>
      <c r="D319" s="15">
        <f t="shared" si="30"/>
        <v>70121.93867310762</v>
      </c>
      <c r="E319" s="15">
        <f t="shared" si="31"/>
        <v>145.50302274669832</v>
      </c>
      <c r="F319" s="15">
        <f t="shared" si="32"/>
        <v>315.4143913495659</v>
      </c>
      <c r="G319" s="31">
        <f t="shared" si="33"/>
        <v>69806.52428175806</v>
      </c>
      <c r="H319" s="16">
        <f t="shared" si="34"/>
        <v>67159.91368244479</v>
      </c>
    </row>
    <row r="320" spans="2:8" ht="12.75">
      <c r="B320" s="36">
        <f t="shared" si="28"/>
        <v>299</v>
      </c>
      <c r="C320" s="14">
        <f t="shared" si="29"/>
        <v>50673</v>
      </c>
      <c r="D320" s="15">
        <f t="shared" si="30"/>
        <v>69806.52428175806</v>
      </c>
      <c r="E320" s="15">
        <f t="shared" si="31"/>
        <v>144.84853788464798</v>
      </c>
      <c r="F320" s="15">
        <f t="shared" si="32"/>
        <v>316.06887621161627</v>
      </c>
      <c r="G320" s="31">
        <f t="shared" si="33"/>
        <v>69490.45540554644</v>
      </c>
      <c r="H320" s="16">
        <f t="shared" si="34"/>
        <v>67304.76222032944</v>
      </c>
    </row>
    <row r="321" spans="2:8" ht="12.75">
      <c r="B321" s="36">
        <f t="shared" si="28"/>
        <v>300</v>
      </c>
      <c r="C321" s="14">
        <f t="shared" si="29"/>
        <v>50703</v>
      </c>
      <c r="D321" s="15">
        <f t="shared" si="30"/>
        <v>69490.45540554644</v>
      </c>
      <c r="E321" s="15">
        <f t="shared" si="31"/>
        <v>144.19269496650887</v>
      </c>
      <c r="F321" s="15">
        <f t="shared" si="32"/>
        <v>316.7247191297554</v>
      </c>
      <c r="G321" s="31">
        <f t="shared" si="33"/>
        <v>69173.73068641669</v>
      </c>
      <c r="H321" s="16">
        <f t="shared" si="34"/>
        <v>67448.95491529595</v>
      </c>
    </row>
    <row r="322" spans="2:8" ht="12.75">
      <c r="B322" s="36">
        <f t="shared" si="28"/>
        <v>301</v>
      </c>
      <c r="C322" s="14">
        <f t="shared" si="29"/>
        <v>50734</v>
      </c>
      <c r="D322" s="15">
        <f t="shared" si="30"/>
        <v>69173.73068641669</v>
      </c>
      <c r="E322" s="15">
        <f t="shared" si="31"/>
        <v>143.53549117431464</v>
      </c>
      <c r="F322" s="15">
        <f t="shared" si="32"/>
        <v>317.3819229219496</v>
      </c>
      <c r="G322" s="31">
        <f t="shared" si="33"/>
        <v>68856.34876349474</v>
      </c>
      <c r="H322" s="16">
        <f t="shared" si="34"/>
        <v>67592.49040647027</v>
      </c>
    </row>
    <row r="323" spans="2:8" ht="12.75">
      <c r="B323" s="36">
        <f t="shared" si="28"/>
        <v>302</v>
      </c>
      <c r="C323" s="14">
        <f t="shared" si="29"/>
        <v>50764</v>
      </c>
      <c r="D323" s="15">
        <f t="shared" si="30"/>
        <v>68856.34876349474</v>
      </c>
      <c r="E323" s="15">
        <f t="shared" si="31"/>
        <v>142.87692368425158</v>
      </c>
      <c r="F323" s="15">
        <f t="shared" si="32"/>
        <v>318.0404904120127</v>
      </c>
      <c r="G323" s="31">
        <f t="shared" si="33"/>
        <v>68538.30827308273</v>
      </c>
      <c r="H323" s="16">
        <f t="shared" si="34"/>
        <v>67735.36733015452</v>
      </c>
    </row>
    <row r="324" spans="2:8" ht="12.75">
      <c r="B324" s="36">
        <f t="shared" si="28"/>
        <v>303</v>
      </c>
      <c r="C324" s="14">
        <f t="shared" si="29"/>
        <v>50795</v>
      </c>
      <c r="D324" s="15">
        <f t="shared" si="30"/>
        <v>68538.30827308273</v>
      </c>
      <c r="E324" s="15">
        <f t="shared" si="31"/>
        <v>142.21698966664667</v>
      </c>
      <c r="F324" s="15">
        <f t="shared" si="32"/>
        <v>318.70042442961756</v>
      </c>
      <c r="G324" s="31">
        <f t="shared" si="33"/>
        <v>68219.60784865312</v>
      </c>
      <c r="H324" s="16">
        <f t="shared" si="34"/>
        <v>67877.58431982117</v>
      </c>
    </row>
    <row r="325" spans="2:8" ht="12.75">
      <c r="B325" s="36">
        <f t="shared" si="28"/>
        <v>304</v>
      </c>
      <c r="C325" s="14">
        <f t="shared" si="29"/>
        <v>50826</v>
      </c>
      <c r="D325" s="15">
        <f t="shared" si="30"/>
        <v>68219.60784865312</v>
      </c>
      <c r="E325" s="15">
        <f t="shared" si="31"/>
        <v>141.55568628595523</v>
      </c>
      <c r="F325" s="15">
        <f t="shared" si="32"/>
        <v>319.361727810309</v>
      </c>
      <c r="G325" s="31">
        <f t="shared" si="33"/>
        <v>67900.24612084281</v>
      </c>
      <c r="H325" s="16">
        <f t="shared" si="34"/>
        <v>68019.14000610712</v>
      </c>
    </row>
    <row r="326" spans="2:8" ht="12.75">
      <c r="B326" s="36">
        <f t="shared" si="28"/>
        <v>305</v>
      </c>
      <c r="C326" s="14">
        <f t="shared" si="29"/>
        <v>50854</v>
      </c>
      <c r="D326" s="15">
        <f t="shared" si="30"/>
        <v>67900.24612084281</v>
      </c>
      <c r="E326" s="15">
        <f t="shared" si="31"/>
        <v>140.89301070074885</v>
      </c>
      <c r="F326" s="15">
        <f t="shared" si="32"/>
        <v>320.0244033955154</v>
      </c>
      <c r="G326" s="31">
        <f t="shared" si="33"/>
        <v>67580.2217174473</v>
      </c>
      <c r="H326" s="16">
        <f t="shared" si="34"/>
        <v>68160.03301680787</v>
      </c>
    </row>
    <row r="327" spans="2:8" ht="12.75">
      <c r="B327" s="36">
        <f t="shared" si="28"/>
        <v>306</v>
      </c>
      <c r="C327" s="14">
        <f t="shared" si="29"/>
        <v>50885</v>
      </c>
      <c r="D327" s="15">
        <f t="shared" si="30"/>
        <v>67580.2217174473</v>
      </c>
      <c r="E327" s="15">
        <f t="shared" si="31"/>
        <v>140.22896006370317</v>
      </c>
      <c r="F327" s="15">
        <f t="shared" si="32"/>
        <v>320.688454032561</v>
      </c>
      <c r="G327" s="31">
        <f t="shared" si="33"/>
        <v>67259.53326341475</v>
      </c>
      <c r="H327" s="16">
        <f t="shared" si="34"/>
        <v>68300.26197687157</v>
      </c>
    </row>
    <row r="328" spans="2:8" ht="12.75">
      <c r="B328" s="36">
        <f t="shared" si="28"/>
        <v>307</v>
      </c>
      <c r="C328" s="14">
        <f t="shared" si="29"/>
        <v>50915</v>
      </c>
      <c r="D328" s="15">
        <f t="shared" si="30"/>
        <v>67259.53326341475</v>
      </c>
      <c r="E328" s="15">
        <f t="shared" si="31"/>
        <v>139.56353152158562</v>
      </c>
      <c r="F328" s="15">
        <f t="shared" si="32"/>
        <v>321.3538825746786</v>
      </c>
      <c r="G328" s="31">
        <f t="shared" si="33"/>
        <v>66938.17938084007</v>
      </c>
      <c r="H328" s="16">
        <f t="shared" si="34"/>
        <v>68439.82550839316</v>
      </c>
    </row>
    <row r="329" spans="2:8" ht="12.75">
      <c r="B329" s="36">
        <f t="shared" si="28"/>
        <v>308</v>
      </c>
      <c r="C329" s="14">
        <f t="shared" si="29"/>
        <v>50946</v>
      </c>
      <c r="D329" s="15">
        <f t="shared" si="30"/>
        <v>66938.17938084007</v>
      </c>
      <c r="E329" s="15">
        <f t="shared" si="31"/>
        <v>138.89672221524313</v>
      </c>
      <c r="F329" s="15">
        <f t="shared" si="32"/>
        <v>322.0206918810211</v>
      </c>
      <c r="G329" s="31">
        <f t="shared" si="33"/>
        <v>66616.15868895905</v>
      </c>
      <c r="H329" s="16">
        <f t="shared" si="34"/>
        <v>68578.7222306084</v>
      </c>
    </row>
    <row r="330" spans="2:8" ht="12.75">
      <c r="B330" s="36">
        <f t="shared" si="28"/>
        <v>309</v>
      </c>
      <c r="C330" s="14">
        <f t="shared" si="29"/>
        <v>50976</v>
      </c>
      <c r="D330" s="15">
        <f t="shared" si="30"/>
        <v>66616.15868895905</v>
      </c>
      <c r="E330" s="15">
        <f t="shared" si="31"/>
        <v>138.22852927959005</v>
      </c>
      <c r="F330" s="15">
        <f t="shared" si="32"/>
        <v>322.6888848166742</v>
      </c>
      <c r="G330" s="31">
        <f t="shared" si="33"/>
        <v>66293.46980414238</v>
      </c>
      <c r="H330" s="16">
        <f t="shared" si="34"/>
        <v>68716.95075988799</v>
      </c>
    </row>
    <row r="331" spans="2:8" ht="12.75">
      <c r="B331" s="36">
        <f t="shared" si="28"/>
        <v>310</v>
      </c>
      <c r="C331" s="14">
        <f t="shared" si="29"/>
        <v>51007</v>
      </c>
      <c r="D331" s="15">
        <f t="shared" si="30"/>
        <v>66293.46980414238</v>
      </c>
      <c r="E331" s="15">
        <f t="shared" si="31"/>
        <v>137.55894984359546</v>
      </c>
      <c r="F331" s="15">
        <f t="shared" si="32"/>
        <v>323.3584642526688</v>
      </c>
      <c r="G331" s="31">
        <f t="shared" si="33"/>
        <v>65970.11133988971</v>
      </c>
      <c r="H331" s="16">
        <f t="shared" si="34"/>
        <v>68854.50970973159</v>
      </c>
    </row>
    <row r="332" spans="2:8" ht="12.75">
      <c r="B332" s="36">
        <f t="shared" si="28"/>
        <v>311</v>
      </c>
      <c r="C332" s="14">
        <f t="shared" si="29"/>
        <v>51038</v>
      </c>
      <c r="D332" s="15">
        <f t="shared" si="30"/>
        <v>65970.11133988971</v>
      </c>
      <c r="E332" s="15">
        <f t="shared" si="31"/>
        <v>136.88798103027116</v>
      </c>
      <c r="F332" s="15">
        <f t="shared" si="32"/>
        <v>324.0294330659931</v>
      </c>
      <c r="G332" s="31">
        <f t="shared" si="33"/>
        <v>65646.08190682372</v>
      </c>
      <c r="H332" s="16">
        <f t="shared" si="34"/>
        <v>68991.39769076186</v>
      </c>
    </row>
    <row r="333" spans="2:8" ht="12.75">
      <c r="B333" s="36">
        <f t="shared" si="28"/>
        <v>312</v>
      </c>
      <c r="C333" s="14">
        <f t="shared" si="29"/>
        <v>51068</v>
      </c>
      <c r="D333" s="15">
        <f t="shared" si="30"/>
        <v>65646.08190682372</v>
      </c>
      <c r="E333" s="15">
        <f t="shared" si="31"/>
        <v>136.21561995665922</v>
      </c>
      <c r="F333" s="15">
        <f t="shared" si="32"/>
        <v>324.701794139605</v>
      </c>
      <c r="G333" s="31">
        <f t="shared" si="33"/>
        <v>65321.38011268411</v>
      </c>
      <c r="H333" s="16">
        <f t="shared" si="34"/>
        <v>69127.61331071852</v>
      </c>
    </row>
    <row r="334" spans="2:8" ht="12.75">
      <c r="B334" s="36">
        <f t="shared" si="28"/>
        <v>313</v>
      </c>
      <c r="C334" s="14">
        <f t="shared" si="29"/>
        <v>51099</v>
      </c>
      <c r="D334" s="15">
        <f t="shared" si="30"/>
        <v>65321.38011268411</v>
      </c>
      <c r="E334" s="15">
        <f t="shared" si="31"/>
        <v>135.54186373381953</v>
      </c>
      <c r="F334" s="15">
        <f t="shared" si="32"/>
        <v>325.3755503624447</v>
      </c>
      <c r="G334" s="31">
        <f t="shared" si="33"/>
        <v>64996.00456232167</v>
      </c>
      <c r="H334" s="16">
        <f t="shared" si="34"/>
        <v>69263.15517445233</v>
      </c>
    </row>
    <row r="335" spans="2:8" ht="12.75">
      <c r="B335" s="36">
        <f t="shared" si="28"/>
        <v>314</v>
      </c>
      <c r="C335" s="14">
        <f t="shared" si="29"/>
        <v>51129</v>
      </c>
      <c r="D335" s="15">
        <f t="shared" si="30"/>
        <v>64996.00456232167</v>
      </c>
      <c r="E335" s="15">
        <f t="shared" si="31"/>
        <v>134.86670946681747</v>
      </c>
      <c r="F335" s="15">
        <f t="shared" si="32"/>
        <v>326.0507046294467</v>
      </c>
      <c r="G335" s="31">
        <f t="shared" si="33"/>
        <v>64669.95385769223</v>
      </c>
      <c r="H335" s="16">
        <f t="shared" si="34"/>
        <v>69398.02188391915</v>
      </c>
    </row>
    <row r="336" spans="2:8" ht="12.75">
      <c r="B336" s="36">
        <f t="shared" si="28"/>
        <v>315</v>
      </c>
      <c r="C336" s="14">
        <f t="shared" si="29"/>
        <v>51160</v>
      </c>
      <c r="D336" s="15">
        <f t="shared" si="30"/>
        <v>64669.95385769223</v>
      </c>
      <c r="E336" s="15">
        <f t="shared" si="31"/>
        <v>134.1901542547114</v>
      </c>
      <c r="F336" s="15">
        <f t="shared" si="32"/>
        <v>326.72725984155284</v>
      </c>
      <c r="G336" s="31">
        <f t="shared" si="33"/>
        <v>64343.22659785068</v>
      </c>
      <c r="H336" s="16">
        <f t="shared" si="34"/>
        <v>69532.21203817386</v>
      </c>
    </row>
    <row r="337" spans="2:8" ht="12.75">
      <c r="B337" s="36">
        <f t="shared" si="28"/>
        <v>316</v>
      </c>
      <c r="C337" s="14">
        <f t="shared" si="29"/>
        <v>51191</v>
      </c>
      <c r="D337" s="15">
        <f t="shared" si="30"/>
        <v>64343.22659785068</v>
      </c>
      <c r="E337" s="15">
        <f t="shared" si="31"/>
        <v>133.51219519054015</v>
      </c>
      <c r="F337" s="15">
        <f t="shared" si="32"/>
        <v>327.40521890572404</v>
      </c>
      <c r="G337" s="31">
        <f t="shared" si="33"/>
        <v>64015.82137894495</v>
      </c>
      <c r="H337" s="16">
        <f t="shared" si="34"/>
        <v>69665.72423336441</v>
      </c>
    </row>
    <row r="338" spans="2:8" ht="12.75">
      <c r="B338" s="36">
        <f t="shared" si="28"/>
        <v>317</v>
      </c>
      <c r="C338" s="14">
        <f t="shared" si="29"/>
        <v>51220</v>
      </c>
      <c r="D338" s="15">
        <f t="shared" si="30"/>
        <v>64015.82137894495</v>
      </c>
      <c r="E338" s="15">
        <f t="shared" si="31"/>
        <v>132.8328293613108</v>
      </c>
      <c r="F338" s="15">
        <f t="shared" si="32"/>
        <v>328.0845847349534</v>
      </c>
      <c r="G338" s="31">
        <f t="shared" si="33"/>
        <v>63687.736794209995</v>
      </c>
      <c r="H338" s="16">
        <f t="shared" si="34"/>
        <v>69798.55706272573</v>
      </c>
    </row>
    <row r="339" spans="2:8" ht="12.75">
      <c r="B339" s="36">
        <f t="shared" si="28"/>
        <v>318</v>
      </c>
      <c r="C339" s="14">
        <f t="shared" si="29"/>
        <v>51251</v>
      </c>
      <c r="D339" s="15">
        <f t="shared" si="30"/>
        <v>63687.736794209995</v>
      </c>
      <c r="E339" s="15">
        <f t="shared" si="31"/>
        <v>132.15205384798574</v>
      </c>
      <c r="F339" s="15">
        <f t="shared" si="32"/>
        <v>328.7653602482785</v>
      </c>
      <c r="G339" s="31">
        <f t="shared" si="33"/>
        <v>63358.97143396172</v>
      </c>
      <c r="H339" s="16">
        <f t="shared" si="34"/>
        <v>69930.70911657371</v>
      </c>
    </row>
    <row r="340" spans="2:8" ht="12.75">
      <c r="B340" s="36">
        <f t="shared" si="28"/>
        <v>319</v>
      </c>
      <c r="C340" s="14">
        <f t="shared" si="29"/>
        <v>51281</v>
      </c>
      <c r="D340" s="15">
        <f t="shared" si="30"/>
        <v>63358.97143396172</v>
      </c>
      <c r="E340" s="15">
        <f t="shared" si="31"/>
        <v>131.46986572547058</v>
      </c>
      <c r="F340" s="15">
        <f t="shared" si="32"/>
        <v>329.44754837079364</v>
      </c>
      <c r="G340" s="31">
        <f t="shared" si="33"/>
        <v>63029.52388559093</v>
      </c>
      <c r="H340" s="16">
        <f t="shared" si="34"/>
        <v>70062.17898229919</v>
      </c>
    </row>
    <row r="341" spans="2:8" ht="12.75">
      <c r="B341" s="36">
        <f t="shared" si="28"/>
        <v>320</v>
      </c>
      <c r="C341" s="14">
        <f t="shared" si="29"/>
        <v>51312</v>
      </c>
      <c r="D341" s="15">
        <f t="shared" si="30"/>
        <v>63029.52388559093</v>
      </c>
      <c r="E341" s="15">
        <f t="shared" si="31"/>
        <v>130.78626206260117</v>
      </c>
      <c r="F341" s="15">
        <f t="shared" si="32"/>
        <v>330.13115203366306</v>
      </c>
      <c r="G341" s="31">
        <f t="shared" si="33"/>
        <v>62699.392733557266</v>
      </c>
      <c r="H341" s="16">
        <f t="shared" si="34"/>
        <v>70192.96524436178</v>
      </c>
    </row>
    <row r="342" spans="2:8" ht="12.75">
      <c r="B342" s="36">
        <f t="shared" si="28"/>
        <v>321</v>
      </c>
      <c r="C342" s="14">
        <f t="shared" si="29"/>
        <v>51342</v>
      </c>
      <c r="D342" s="15">
        <f t="shared" si="30"/>
        <v>62699.392733557266</v>
      </c>
      <c r="E342" s="15">
        <f t="shared" si="31"/>
        <v>130.10123992213133</v>
      </c>
      <c r="F342" s="15">
        <f t="shared" si="32"/>
        <v>330.8161741741329</v>
      </c>
      <c r="G342" s="31">
        <f t="shared" si="33"/>
        <v>62368.57655938313</v>
      </c>
      <c r="H342" s="16">
        <f t="shared" si="34"/>
        <v>70323.06648428392</v>
      </c>
    </row>
    <row r="343" spans="2:8" ht="12.75">
      <c r="B343" s="36">
        <f t="shared" si="28"/>
        <v>322</v>
      </c>
      <c r="C343" s="14">
        <f t="shared" si="29"/>
        <v>51373</v>
      </c>
      <c r="D343" s="15">
        <f t="shared" si="30"/>
        <v>62368.57655938313</v>
      </c>
      <c r="E343" s="15">
        <f t="shared" si="31"/>
        <v>129.41479636072</v>
      </c>
      <c r="F343" s="15">
        <f t="shared" si="32"/>
        <v>331.5026177355442</v>
      </c>
      <c r="G343" s="31">
        <f t="shared" si="33"/>
        <v>62037.073941647584</v>
      </c>
      <c r="H343" s="16">
        <f t="shared" si="34"/>
        <v>70452.48128064464</v>
      </c>
    </row>
    <row r="344" spans="2:8" ht="12.75">
      <c r="B344" s="36">
        <f t="shared" si="28"/>
        <v>323</v>
      </c>
      <c r="C344" s="14">
        <f t="shared" si="29"/>
        <v>51404</v>
      </c>
      <c r="D344" s="15">
        <f t="shared" si="30"/>
        <v>62037.073941647584</v>
      </c>
      <c r="E344" s="15">
        <f t="shared" si="31"/>
        <v>128.72692842891874</v>
      </c>
      <c r="F344" s="15">
        <f t="shared" si="32"/>
        <v>332.19048566734546</v>
      </c>
      <c r="G344" s="31">
        <f t="shared" si="33"/>
        <v>61704.88345598024</v>
      </c>
      <c r="H344" s="16">
        <f t="shared" si="34"/>
        <v>70581.20820907356</v>
      </c>
    </row>
    <row r="345" spans="2:8" ht="12.75">
      <c r="B345" s="36">
        <f aca="true" t="shared" si="35" ref="B345:B408">pagam.Num</f>
        <v>324</v>
      </c>
      <c r="C345" s="14">
        <f aca="true" t="shared" si="36" ref="C345:C408">Mostra.Data</f>
        <v>51434</v>
      </c>
      <c r="D345" s="15">
        <f aca="true" t="shared" si="37" ref="D345:D408">Bil.Iniz</f>
        <v>61704.88345598024</v>
      </c>
      <c r="E345" s="15">
        <f aca="true" t="shared" si="38" ref="E345:E408">Interesse</f>
        <v>128.037633171159</v>
      </c>
      <c r="F345" s="15">
        <f aca="true" t="shared" si="39" ref="F345:F408">Capitale</f>
        <v>332.87978092510525</v>
      </c>
      <c r="G345" s="31">
        <f aca="true" t="shared" si="40" ref="G345:G408">Bilancio.finale</f>
        <v>61372.00367505514</v>
      </c>
      <c r="H345" s="16">
        <f aca="true" t="shared" si="41" ref="H345:H408">Interesse.Comp</f>
        <v>70709.24584224472</v>
      </c>
    </row>
    <row r="346" spans="2:8" ht="12.75">
      <c r="B346" s="36">
        <f t="shared" si="35"/>
        <v>325</v>
      </c>
      <c r="C346" s="14">
        <f t="shared" si="36"/>
        <v>51465</v>
      </c>
      <c r="D346" s="15">
        <f t="shared" si="37"/>
        <v>61372.00367505514</v>
      </c>
      <c r="E346" s="15">
        <f t="shared" si="38"/>
        <v>127.3469076257394</v>
      </c>
      <c r="F346" s="15">
        <f t="shared" si="39"/>
        <v>333.57050647052483</v>
      </c>
      <c r="G346" s="31">
        <f t="shared" si="40"/>
        <v>61038.43316858461</v>
      </c>
      <c r="H346" s="16">
        <f t="shared" si="41"/>
        <v>70836.59274987047</v>
      </c>
    </row>
    <row r="347" spans="2:8" ht="12.75">
      <c r="B347" s="36">
        <f t="shared" si="35"/>
        <v>326</v>
      </c>
      <c r="C347" s="14">
        <f t="shared" si="36"/>
        <v>51495</v>
      </c>
      <c r="D347" s="15">
        <f t="shared" si="37"/>
        <v>61038.43316858461</v>
      </c>
      <c r="E347" s="15">
        <f t="shared" si="38"/>
        <v>126.65474882481307</v>
      </c>
      <c r="F347" s="15">
        <f t="shared" si="39"/>
        <v>334.26266527145117</v>
      </c>
      <c r="G347" s="31">
        <f t="shared" si="40"/>
        <v>60704.17050331316</v>
      </c>
      <c r="H347" s="16">
        <f t="shared" si="41"/>
        <v>70963.24749869529</v>
      </c>
    </row>
    <row r="348" spans="2:8" ht="12.75">
      <c r="B348" s="36">
        <f t="shared" si="35"/>
        <v>327</v>
      </c>
      <c r="C348" s="14">
        <f t="shared" si="36"/>
        <v>51526</v>
      </c>
      <c r="D348" s="15">
        <f t="shared" si="37"/>
        <v>60704.17050331316</v>
      </c>
      <c r="E348" s="15">
        <f t="shared" si="38"/>
        <v>125.96115379437481</v>
      </c>
      <c r="F348" s="15">
        <f t="shared" si="39"/>
        <v>334.9562603018894</v>
      </c>
      <c r="G348" s="31">
        <f t="shared" si="40"/>
        <v>60369.21424301127</v>
      </c>
      <c r="H348" s="16">
        <f t="shared" si="41"/>
        <v>71089.20865248966</v>
      </c>
    </row>
    <row r="349" spans="2:8" ht="12.75">
      <c r="B349" s="36">
        <f t="shared" si="35"/>
        <v>328</v>
      </c>
      <c r="C349" s="14">
        <f t="shared" si="36"/>
        <v>51557</v>
      </c>
      <c r="D349" s="15">
        <f t="shared" si="37"/>
        <v>60369.21424301127</v>
      </c>
      <c r="E349" s="15">
        <f t="shared" si="38"/>
        <v>125.26611955424839</v>
      </c>
      <c r="F349" s="15">
        <f t="shared" si="39"/>
        <v>335.6512945420158</v>
      </c>
      <c r="G349" s="31">
        <f t="shared" si="40"/>
        <v>60033.562948469254</v>
      </c>
      <c r="H349" s="16">
        <f t="shared" si="41"/>
        <v>71214.4747720439</v>
      </c>
    </row>
    <row r="350" spans="2:8" ht="12.75">
      <c r="B350" s="36">
        <f t="shared" si="35"/>
        <v>329</v>
      </c>
      <c r="C350" s="14">
        <f t="shared" si="36"/>
        <v>51585</v>
      </c>
      <c r="D350" s="15">
        <f t="shared" si="37"/>
        <v>60033.562948469254</v>
      </c>
      <c r="E350" s="15">
        <f t="shared" si="38"/>
        <v>124.5696431180737</v>
      </c>
      <c r="F350" s="15">
        <f t="shared" si="39"/>
        <v>336.3477709781905</v>
      </c>
      <c r="G350" s="31">
        <f t="shared" si="40"/>
        <v>59697.21517749107</v>
      </c>
      <c r="H350" s="16">
        <f t="shared" si="41"/>
        <v>71339.04441516197</v>
      </c>
    </row>
    <row r="351" spans="2:8" ht="12.75">
      <c r="B351" s="36">
        <f t="shared" si="35"/>
        <v>330</v>
      </c>
      <c r="C351" s="14">
        <f t="shared" si="36"/>
        <v>51616</v>
      </c>
      <c r="D351" s="15">
        <f t="shared" si="37"/>
        <v>59697.21517749107</v>
      </c>
      <c r="E351" s="15">
        <f t="shared" si="38"/>
        <v>123.87172149329396</v>
      </c>
      <c r="F351" s="15">
        <f t="shared" si="39"/>
        <v>337.04569260297023</v>
      </c>
      <c r="G351" s="31">
        <f t="shared" si="40"/>
        <v>59360.169484888094</v>
      </c>
      <c r="H351" s="16">
        <f t="shared" si="41"/>
        <v>71462.91613665527</v>
      </c>
    </row>
    <row r="352" spans="2:8" ht="12.75">
      <c r="B352" s="36">
        <f t="shared" si="35"/>
        <v>331</v>
      </c>
      <c r="C352" s="14">
        <f t="shared" si="36"/>
        <v>51646</v>
      </c>
      <c r="D352" s="15">
        <f t="shared" si="37"/>
        <v>59360.169484888094</v>
      </c>
      <c r="E352" s="15">
        <f t="shared" si="38"/>
        <v>123.1723516811428</v>
      </c>
      <c r="F352" s="15">
        <f t="shared" si="39"/>
        <v>337.7450624151214</v>
      </c>
      <c r="G352" s="31">
        <f t="shared" si="40"/>
        <v>59022.42442247297</v>
      </c>
      <c r="H352" s="16">
        <f t="shared" si="41"/>
        <v>71586.08848833642</v>
      </c>
    </row>
    <row r="353" spans="2:8" ht="12.75">
      <c r="B353" s="36">
        <f t="shared" si="35"/>
        <v>332</v>
      </c>
      <c r="C353" s="14">
        <f t="shared" si="36"/>
        <v>51677</v>
      </c>
      <c r="D353" s="15">
        <f t="shared" si="37"/>
        <v>59022.42442247297</v>
      </c>
      <c r="E353" s="15">
        <f t="shared" si="38"/>
        <v>122.47153067663142</v>
      </c>
      <c r="F353" s="15">
        <f t="shared" si="39"/>
        <v>338.4458834196328</v>
      </c>
      <c r="G353" s="31">
        <f t="shared" si="40"/>
        <v>58683.978539053336</v>
      </c>
      <c r="H353" s="16">
        <f t="shared" si="41"/>
        <v>71708.56001901305</v>
      </c>
    </row>
    <row r="354" spans="2:8" ht="12.75">
      <c r="B354" s="36">
        <f t="shared" si="35"/>
        <v>333</v>
      </c>
      <c r="C354" s="14">
        <f t="shared" si="36"/>
        <v>51707</v>
      </c>
      <c r="D354" s="15">
        <f t="shared" si="37"/>
        <v>58683.978539053336</v>
      </c>
      <c r="E354" s="15">
        <f t="shared" si="38"/>
        <v>121.76925546853568</v>
      </c>
      <c r="F354" s="15">
        <f t="shared" si="39"/>
        <v>339.14815862772855</v>
      </c>
      <c r="G354" s="31">
        <f t="shared" si="40"/>
        <v>58344.83038042561</v>
      </c>
      <c r="H354" s="16">
        <f t="shared" si="41"/>
        <v>71830.32927448158</v>
      </c>
    </row>
    <row r="355" spans="2:8" ht="12.75">
      <c r="B355" s="36">
        <f t="shared" si="35"/>
        <v>334</v>
      </c>
      <c r="C355" s="14">
        <f t="shared" si="36"/>
        <v>51738</v>
      </c>
      <c r="D355" s="15">
        <f t="shared" si="37"/>
        <v>58344.83038042561</v>
      </c>
      <c r="E355" s="15">
        <f t="shared" si="38"/>
        <v>121.06552303938314</v>
      </c>
      <c r="F355" s="15">
        <f t="shared" si="39"/>
        <v>339.8518910568811</v>
      </c>
      <c r="G355" s="31">
        <f t="shared" si="40"/>
        <v>58004.978489368725</v>
      </c>
      <c r="H355" s="16">
        <f t="shared" si="41"/>
        <v>71951.39479752097</v>
      </c>
    </row>
    <row r="356" spans="2:8" ht="12.75">
      <c r="B356" s="36">
        <f t="shared" si="35"/>
        <v>335</v>
      </c>
      <c r="C356" s="14">
        <f t="shared" si="36"/>
        <v>51769</v>
      </c>
      <c r="D356" s="15">
        <f t="shared" si="37"/>
        <v>58004.978489368725</v>
      </c>
      <c r="E356" s="15">
        <f t="shared" si="38"/>
        <v>120.3603303654401</v>
      </c>
      <c r="F356" s="15">
        <f t="shared" si="39"/>
        <v>340.5570837308241</v>
      </c>
      <c r="G356" s="31">
        <f t="shared" si="40"/>
        <v>57664.4214056379</v>
      </c>
      <c r="H356" s="16">
        <f t="shared" si="41"/>
        <v>72071.75512788641</v>
      </c>
    </row>
    <row r="357" spans="2:8" ht="12.75">
      <c r="B357" s="36">
        <f t="shared" si="35"/>
        <v>336</v>
      </c>
      <c r="C357" s="14">
        <f t="shared" si="36"/>
        <v>51799</v>
      </c>
      <c r="D357" s="15">
        <f t="shared" si="37"/>
        <v>57664.4214056379</v>
      </c>
      <c r="E357" s="15">
        <f t="shared" si="38"/>
        <v>119.65367441669864</v>
      </c>
      <c r="F357" s="15">
        <f t="shared" si="39"/>
        <v>341.26373967956556</v>
      </c>
      <c r="G357" s="31">
        <f t="shared" si="40"/>
        <v>57323.15766595833</v>
      </c>
      <c r="H357" s="16">
        <f t="shared" si="41"/>
        <v>72191.4088023031</v>
      </c>
    </row>
    <row r="358" spans="2:8" ht="12.75">
      <c r="B358" s="36">
        <f t="shared" si="35"/>
        <v>337</v>
      </c>
      <c r="C358" s="14">
        <f t="shared" si="36"/>
        <v>51830</v>
      </c>
      <c r="D358" s="15">
        <f t="shared" si="37"/>
        <v>57323.15766595833</v>
      </c>
      <c r="E358" s="15">
        <f t="shared" si="38"/>
        <v>118.94555215686354</v>
      </c>
      <c r="F358" s="15">
        <f t="shared" si="39"/>
        <v>341.9718619394007</v>
      </c>
      <c r="G358" s="31">
        <f t="shared" si="40"/>
        <v>56981.185804018925</v>
      </c>
      <c r="H358" s="16">
        <f t="shared" si="41"/>
        <v>72310.35435445997</v>
      </c>
    </row>
    <row r="359" spans="2:8" ht="12.75">
      <c r="B359" s="36">
        <f t="shared" si="35"/>
        <v>338</v>
      </c>
      <c r="C359" s="14">
        <f t="shared" si="36"/>
        <v>51860</v>
      </c>
      <c r="D359" s="15">
        <f t="shared" si="37"/>
        <v>56981.185804018925</v>
      </c>
      <c r="E359" s="15">
        <f t="shared" si="38"/>
        <v>118.23596054333927</v>
      </c>
      <c r="F359" s="15">
        <f t="shared" si="39"/>
        <v>342.68145355292495</v>
      </c>
      <c r="G359" s="31">
        <f t="shared" si="40"/>
        <v>56638.504350466</v>
      </c>
      <c r="H359" s="16">
        <f t="shared" si="41"/>
        <v>72428.59031500331</v>
      </c>
    </row>
    <row r="360" spans="2:8" ht="12.75">
      <c r="B360" s="36">
        <f t="shared" si="35"/>
        <v>339</v>
      </c>
      <c r="C360" s="14">
        <f t="shared" si="36"/>
        <v>51891</v>
      </c>
      <c r="D360" s="15">
        <f t="shared" si="37"/>
        <v>56638.504350466</v>
      </c>
      <c r="E360" s="15">
        <f t="shared" si="38"/>
        <v>117.52489652721695</v>
      </c>
      <c r="F360" s="15">
        <f t="shared" si="39"/>
        <v>343.3925175690473</v>
      </c>
      <c r="G360" s="31">
        <f t="shared" si="40"/>
        <v>56295.11183289695</v>
      </c>
      <c r="H360" s="16">
        <f t="shared" si="41"/>
        <v>72546.11521153053</v>
      </c>
    </row>
    <row r="361" spans="2:8" ht="12.75">
      <c r="B361" s="36">
        <f t="shared" si="35"/>
        <v>340</v>
      </c>
      <c r="C361" s="14">
        <f t="shared" si="36"/>
        <v>51922</v>
      </c>
      <c r="D361" s="15">
        <f t="shared" si="37"/>
        <v>56295.11183289695</v>
      </c>
      <c r="E361" s="15">
        <f t="shared" si="38"/>
        <v>116.81235705326118</v>
      </c>
      <c r="F361" s="15">
        <f t="shared" si="39"/>
        <v>344.10505704300306</v>
      </c>
      <c r="G361" s="31">
        <f t="shared" si="40"/>
        <v>55951.00677585395</v>
      </c>
      <c r="H361" s="16">
        <f t="shared" si="41"/>
        <v>72662.9275685838</v>
      </c>
    </row>
    <row r="362" spans="2:8" ht="12.75">
      <c r="B362" s="36">
        <f t="shared" si="35"/>
        <v>341</v>
      </c>
      <c r="C362" s="14">
        <f t="shared" si="36"/>
        <v>51950</v>
      </c>
      <c r="D362" s="15">
        <f t="shared" si="37"/>
        <v>55951.00677585395</v>
      </c>
      <c r="E362" s="15">
        <f t="shared" si="38"/>
        <v>116.09833905989696</v>
      </c>
      <c r="F362" s="15">
        <f t="shared" si="39"/>
        <v>344.8190750363673</v>
      </c>
      <c r="G362" s="31">
        <f t="shared" si="40"/>
        <v>55606.18770081759</v>
      </c>
      <c r="H362" s="16">
        <f t="shared" si="41"/>
        <v>72779.02590764369</v>
      </c>
    </row>
    <row r="363" spans="2:8" ht="12.75">
      <c r="B363" s="36">
        <f t="shared" si="35"/>
        <v>342</v>
      </c>
      <c r="C363" s="14">
        <f t="shared" si="36"/>
        <v>51981</v>
      </c>
      <c r="D363" s="15">
        <f t="shared" si="37"/>
        <v>55606.18770081759</v>
      </c>
      <c r="E363" s="15">
        <f t="shared" si="38"/>
        <v>115.38283947919649</v>
      </c>
      <c r="F363" s="15">
        <f t="shared" si="39"/>
        <v>345.53457461706773</v>
      </c>
      <c r="G363" s="31">
        <f t="shared" si="40"/>
        <v>55260.65312620052</v>
      </c>
      <c r="H363" s="16">
        <f t="shared" si="41"/>
        <v>72894.40874712288</v>
      </c>
    </row>
    <row r="364" spans="2:8" ht="12.75">
      <c r="B364" s="36">
        <f t="shared" si="35"/>
        <v>343</v>
      </c>
      <c r="C364" s="14">
        <f t="shared" si="36"/>
        <v>52011</v>
      </c>
      <c r="D364" s="15">
        <f t="shared" si="37"/>
        <v>55260.65312620052</v>
      </c>
      <c r="E364" s="15">
        <f t="shared" si="38"/>
        <v>114.66585523686608</v>
      </c>
      <c r="F364" s="15">
        <f t="shared" si="39"/>
        <v>346.25155885939813</v>
      </c>
      <c r="G364" s="31">
        <f t="shared" si="40"/>
        <v>54914.40156734113</v>
      </c>
      <c r="H364" s="16">
        <f t="shared" si="41"/>
        <v>73009.07460235975</v>
      </c>
    </row>
    <row r="365" spans="2:8" ht="12.75">
      <c r="B365" s="36">
        <f t="shared" si="35"/>
        <v>344</v>
      </c>
      <c r="C365" s="14">
        <f t="shared" si="36"/>
        <v>52042</v>
      </c>
      <c r="D365" s="15">
        <f t="shared" si="37"/>
        <v>54914.40156734113</v>
      </c>
      <c r="E365" s="15">
        <f t="shared" si="38"/>
        <v>113.94738325223284</v>
      </c>
      <c r="F365" s="15">
        <f t="shared" si="39"/>
        <v>346.9700308440314</v>
      </c>
      <c r="G365" s="31">
        <f t="shared" si="40"/>
        <v>54567.4315364971</v>
      </c>
      <c r="H365" s="16">
        <f t="shared" si="41"/>
        <v>73123.02198561198</v>
      </c>
    </row>
    <row r="366" spans="2:8" ht="12.75">
      <c r="B366" s="36">
        <f t="shared" si="35"/>
        <v>345</v>
      </c>
      <c r="C366" s="14">
        <f t="shared" si="36"/>
        <v>52072</v>
      </c>
      <c r="D366" s="15">
        <f t="shared" si="37"/>
        <v>54567.4315364971</v>
      </c>
      <c r="E366" s="15">
        <f t="shared" si="38"/>
        <v>113.22742043823148</v>
      </c>
      <c r="F366" s="15">
        <f t="shared" si="39"/>
        <v>347.68999365803273</v>
      </c>
      <c r="G366" s="31">
        <f t="shared" si="40"/>
        <v>54219.74154283907</v>
      </c>
      <c r="H366" s="16">
        <f t="shared" si="41"/>
        <v>73236.2494060502</v>
      </c>
    </row>
    <row r="367" spans="2:8" ht="12.75">
      <c r="B367" s="36">
        <f t="shared" si="35"/>
        <v>346</v>
      </c>
      <c r="C367" s="14">
        <f t="shared" si="36"/>
        <v>52103</v>
      </c>
      <c r="D367" s="15">
        <f t="shared" si="37"/>
        <v>54219.74154283907</v>
      </c>
      <c r="E367" s="15">
        <f t="shared" si="38"/>
        <v>112.50596370139107</v>
      </c>
      <c r="F367" s="15">
        <f t="shared" si="39"/>
        <v>348.41145039487316</v>
      </c>
      <c r="G367" s="31">
        <f t="shared" si="40"/>
        <v>53871.330092444194</v>
      </c>
      <c r="H367" s="16">
        <f t="shared" si="41"/>
        <v>73348.7553697516</v>
      </c>
    </row>
    <row r="368" spans="2:8" ht="12.75">
      <c r="B368" s="36">
        <f t="shared" si="35"/>
        <v>347</v>
      </c>
      <c r="C368" s="14">
        <f t="shared" si="36"/>
        <v>52134</v>
      </c>
      <c r="D368" s="15">
        <f t="shared" si="37"/>
        <v>53871.330092444194</v>
      </c>
      <c r="E368" s="15">
        <f t="shared" si="38"/>
        <v>111.7830099418217</v>
      </c>
      <c r="F368" s="15">
        <f t="shared" si="39"/>
        <v>349.1344041544425</v>
      </c>
      <c r="G368" s="31">
        <f t="shared" si="40"/>
        <v>53522.19568828975</v>
      </c>
      <c r="H368" s="16">
        <f t="shared" si="41"/>
        <v>73460.53837969342</v>
      </c>
    </row>
    <row r="369" spans="2:8" ht="12.75">
      <c r="B369" s="36">
        <f t="shared" si="35"/>
        <v>348</v>
      </c>
      <c r="C369" s="14">
        <f t="shared" si="36"/>
        <v>52164</v>
      </c>
      <c r="D369" s="15">
        <f t="shared" si="37"/>
        <v>53522.19568828975</v>
      </c>
      <c r="E369" s="15">
        <f t="shared" si="38"/>
        <v>111.05855605320123</v>
      </c>
      <c r="F369" s="15">
        <f t="shared" si="39"/>
        <v>349.858858043063</v>
      </c>
      <c r="G369" s="31">
        <f t="shared" si="40"/>
        <v>53172.336830246684</v>
      </c>
      <c r="H369" s="16">
        <f t="shared" si="41"/>
        <v>73571.59693574662</v>
      </c>
    </row>
    <row r="370" spans="2:8" ht="12.75">
      <c r="B370" s="36">
        <f t="shared" si="35"/>
        <v>349</v>
      </c>
      <c r="C370" s="14">
        <f t="shared" si="36"/>
        <v>52195</v>
      </c>
      <c r="D370" s="15">
        <f t="shared" si="37"/>
        <v>53172.336830246684</v>
      </c>
      <c r="E370" s="15">
        <f t="shared" si="38"/>
        <v>110.33259892276187</v>
      </c>
      <c r="F370" s="15">
        <f t="shared" si="39"/>
        <v>350.58481517350236</v>
      </c>
      <c r="G370" s="31">
        <f t="shared" si="40"/>
        <v>52821.75201507318</v>
      </c>
      <c r="H370" s="16">
        <f t="shared" si="41"/>
        <v>73681.92953466938</v>
      </c>
    </row>
    <row r="371" spans="2:8" ht="12.75">
      <c r="B371" s="36">
        <f t="shared" si="35"/>
        <v>350</v>
      </c>
      <c r="C371" s="14">
        <f t="shared" si="36"/>
        <v>52225</v>
      </c>
      <c r="D371" s="15">
        <f t="shared" si="37"/>
        <v>52821.75201507318</v>
      </c>
      <c r="E371" s="15">
        <f t="shared" si="38"/>
        <v>109.60513543127685</v>
      </c>
      <c r="F371" s="15">
        <f t="shared" si="39"/>
        <v>351.3122786649874</v>
      </c>
      <c r="G371" s="31">
        <f t="shared" si="40"/>
        <v>52470.439736408196</v>
      </c>
      <c r="H371" s="16">
        <f t="shared" si="41"/>
        <v>73791.53467010066</v>
      </c>
    </row>
    <row r="372" spans="2:8" ht="12.75">
      <c r="B372" s="36">
        <f t="shared" si="35"/>
        <v>351</v>
      </c>
      <c r="C372" s="14">
        <f t="shared" si="36"/>
        <v>52256</v>
      </c>
      <c r="D372" s="15">
        <f t="shared" si="37"/>
        <v>52470.439736408196</v>
      </c>
      <c r="E372" s="15">
        <f t="shared" si="38"/>
        <v>108.876162453047</v>
      </c>
      <c r="F372" s="15">
        <f t="shared" si="39"/>
        <v>352.0412516432172</v>
      </c>
      <c r="G372" s="31">
        <f t="shared" si="40"/>
        <v>52118.39848476498</v>
      </c>
      <c r="H372" s="16">
        <f t="shared" si="41"/>
        <v>73900.41083255371</v>
      </c>
    </row>
    <row r="373" spans="2:8" ht="12.75">
      <c r="B373" s="36">
        <f t="shared" si="35"/>
        <v>352</v>
      </c>
      <c r="C373" s="14">
        <f t="shared" si="36"/>
        <v>52287</v>
      </c>
      <c r="D373" s="15">
        <f t="shared" si="37"/>
        <v>52118.39848476498</v>
      </c>
      <c r="E373" s="15">
        <f t="shared" si="38"/>
        <v>108.14567685588733</v>
      </c>
      <c r="F373" s="15">
        <f t="shared" si="39"/>
        <v>352.77173724037686</v>
      </c>
      <c r="G373" s="31">
        <f t="shared" si="40"/>
        <v>51765.6267475246</v>
      </c>
      <c r="H373" s="16">
        <f t="shared" si="41"/>
        <v>74008.5565094096</v>
      </c>
    </row>
    <row r="374" spans="2:8" ht="12.75">
      <c r="B374" s="36">
        <f t="shared" si="35"/>
        <v>353</v>
      </c>
      <c r="C374" s="14">
        <f t="shared" si="36"/>
        <v>52315</v>
      </c>
      <c r="D374" s="15">
        <f t="shared" si="37"/>
        <v>51765.6267475246</v>
      </c>
      <c r="E374" s="15">
        <f t="shared" si="38"/>
        <v>107.41367550111354</v>
      </c>
      <c r="F374" s="15">
        <f t="shared" si="39"/>
        <v>353.5037385951507</v>
      </c>
      <c r="G374" s="31">
        <f t="shared" si="40"/>
        <v>51412.12300892945</v>
      </c>
      <c r="H374" s="16">
        <f t="shared" si="41"/>
        <v>74115.97018491071</v>
      </c>
    </row>
    <row r="375" spans="2:8" ht="12.75">
      <c r="B375" s="36">
        <f t="shared" si="35"/>
        <v>354</v>
      </c>
      <c r="C375" s="14">
        <f t="shared" si="36"/>
        <v>52346</v>
      </c>
      <c r="D375" s="15">
        <f t="shared" si="37"/>
        <v>51412.12300892945</v>
      </c>
      <c r="E375" s="15">
        <f t="shared" si="38"/>
        <v>106.6801552435286</v>
      </c>
      <c r="F375" s="15">
        <f t="shared" si="39"/>
        <v>354.23725885273564</v>
      </c>
      <c r="G375" s="31">
        <f t="shared" si="40"/>
        <v>51057.88575007671</v>
      </c>
      <c r="H375" s="16">
        <f t="shared" si="41"/>
        <v>74222.65034015424</v>
      </c>
    </row>
    <row r="376" spans="2:8" ht="12.75">
      <c r="B376" s="36">
        <f t="shared" si="35"/>
        <v>355</v>
      </c>
      <c r="C376" s="14">
        <f t="shared" si="36"/>
        <v>52376</v>
      </c>
      <c r="D376" s="15">
        <f t="shared" si="37"/>
        <v>51057.88575007671</v>
      </c>
      <c r="E376" s="15">
        <f t="shared" si="38"/>
        <v>105.94511293140918</v>
      </c>
      <c r="F376" s="15">
        <f t="shared" si="39"/>
        <v>354.972301164855</v>
      </c>
      <c r="G376" s="31">
        <f t="shared" si="40"/>
        <v>50702.91344891186</v>
      </c>
      <c r="H376" s="16">
        <f t="shared" si="41"/>
        <v>74328.59545308565</v>
      </c>
    </row>
    <row r="377" spans="2:8" ht="12.75">
      <c r="B377" s="36">
        <f t="shared" si="35"/>
        <v>356</v>
      </c>
      <c r="C377" s="14">
        <f t="shared" si="36"/>
        <v>52407</v>
      </c>
      <c r="D377" s="15">
        <f t="shared" si="37"/>
        <v>50702.91344891186</v>
      </c>
      <c r="E377" s="15">
        <f t="shared" si="38"/>
        <v>105.2085454064921</v>
      </c>
      <c r="F377" s="15">
        <f t="shared" si="39"/>
        <v>355.7088686897721</v>
      </c>
      <c r="G377" s="31">
        <f t="shared" si="40"/>
        <v>50347.20458022209</v>
      </c>
      <c r="H377" s="16">
        <f t="shared" si="41"/>
        <v>74433.80399849215</v>
      </c>
    </row>
    <row r="378" spans="2:8" ht="12.75">
      <c r="B378" s="36">
        <f t="shared" si="35"/>
        <v>357</v>
      </c>
      <c r="C378" s="14">
        <f t="shared" si="36"/>
        <v>52437</v>
      </c>
      <c r="D378" s="15">
        <f t="shared" si="37"/>
        <v>50347.20458022209</v>
      </c>
      <c r="E378" s="15">
        <f t="shared" si="38"/>
        <v>104.47044950396084</v>
      </c>
      <c r="F378" s="15">
        <f t="shared" si="39"/>
        <v>356.4469645923034</v>
      </c>
      <c r="G378" s="31">
        <f t="shared" si="40"/>
        <v>49990.75761562979</v>
      </c>
      <c r="H378" s="16">
        <f t="shared" si="41"/>
        <v>74538.27444799611</v>
      </c>
    </row>
    <row r="379" spans="2:8" ht="12.75">
      <c r="B379" s="36">
        <f t="shared" si="35"/>
        <v>358</v>
      </c>
      <c r="C379" s="14">
        <f t="shared" si="36"/>
        <v>52468</v>
      </c>
      <c r="D379" s="15">
        <f t="shared" si="37"/>
        <v>49990.75761562979</v>
      </c>
      <c r="E379" s="15">
        <f t="shared" si="38"/>
        <v>103.7308220524318</v>
      </c>
      <c r="F379" s="15">
        <f t="shared" si="39"/>
        <v>357.18659204383243</v>
      </c>
      <c r="G379" s="31">
        <f t="shared" si="40"/>
        <v>49633.57102358595</v>
      </c>
      <c r="H379" s="16">
        <f t="shared" si="41"/>
        <v>74642.00527004854</v>
      </c>
    </row>
    <row r="380" spans="2:8" ht="12.75">
      <c r="B380" s="36">
        <f t="shared" si="35"/>
        <v>359</v>
      </c>
      <c r="C380" s="14">
        <f t="shared" si="36"/>
        <v>52499</v>
      </c>
      <c r="D380" s="15">
        <f t="shared" si="37"/>
        <v>49633.57102358595</v>
      </c>
      <c r="E380" s="15">
        <f t="shared" si="38"/>
        <v>102.98965987394085</v>
      </c>
      <c r="F380" s="15">
        <f t="shared" si="39"/>
        <v>357.92775422232336</v>
      </c>
      <c r="G380" s="31">
        <f t="shared" si="40"/>
        <v>49275.64326936363</v>
      </c>
      <c r="H380" s="16">
        <f t="shared" si="41"/>
        <v>74744.99492992248</v>
      </c>
    </row>
    <row r="381" spans="2:8" ht="12.75">
      <c r="B381" s="36">
        <f t="shared" si="35"/>
        <v>360</v>
      </c>
      <c r="C381" s="14">
        <f t="shared" si="36"/>
        <v>52529</v>
      </c>
      <c r="D381" s="15">
        <f t="shared" si="37"/>
        <v>49275.64326936363</v>
      </c>
      <c r="E381" s="15">
        <f t="shared" si="38"/>
        <v>102.24695978392954</v>
      </c>
      <c r="F381" s="15">
        <f t="shared" si="39"/>
        <v>358.6704543123347</v>
      </c>
      <c r="G381" s="31">
        <f t="shared" si="40"/>
        <v>48916.9728150513</v>
      </c>
      <c r="H381" s="16">
        <f t="shared" si="41"/>
        <v>74847.2418897064</v>
      </c>
    </row>
    <row r="382" spans="2:8" ht="12.75">
      <c r="B382" s="36">
        <f t="shared" si="35"/>
        <v>361</v>
      </c>
      <c r="C382" s="14">
        <f t="shared" si="36"/>
        <v>52560</v>
      </c>
      <c r="D382" s="15">
        <f t="shared" si="37"/>
        <v>48916.9728150513</v>
      </c>
      <c r="E382" s="15">
        <f t="shared" si="38"/>
        <v>101.50271859123144</v>
      </c>
      <c r="F382" s="15">
        <f t="shared" si="39"/>
        <v>359.4146955050328</v>
      </c>
      <c r="G382" s="31">
        <f t="shared" si="40"/>
        <v>48557.558119546266</v>
      </c>
      <c r="H382" s="16">
        <f t="shared" si="41"/>
        <v>74948.74460829764</v>
      </c>
    </row>
    <row r="383" spans="2:8" ht="12.75">
      <c r="B383" s="36">
        <f t="shared" si="35"/>
        <v>362</v>
      </c>
      <c r="C383" s="14">
        <f t="shared" si="36"/>
        <v>52590</v>
      </c>
      <c r="D383" s="15">
        <f t="shared" si="37"/>
        <v>48557.558119546266</v>
      </c>
      <c r="E383" s="15">
        <f t="shared" si="38"/>
        <v>100.7569330980585</v>
      </c>
      <c r="F383" s="15">
        <f t="shared" si="39"/>
        <v>360.16048099820574</v>
      </c>
      <c r="G383" s="31">
        <f t="shared" si="40"/>
        <v>48197.39763854806</v>
      </c>
      <c r="H383" s="16">
        <f t="shared" si="41"/>
        <v>75049.5015413957</v>
      </c>
    </row>
    <row r="384" spans="2:8" ht="12.75">
      <c r="B384" s="36">
        <f t="shared" si="35"/>
        <v>363</v>
      </c>
      <c r="C384" s="14">
        <f t="shared" si="36"/>
        <v>52621</v>
      </c>
      <c r="D384" s="15">
        <f t="shared" si="37"/>
        <v>48197.39763854806</v>
      </c>
      <c r="E384" s="15">
        <f t="shared" si="38"/>
        <v>100.00960009998722</v>
      </c>
      <c r="F384" s="15">
        <f t="shared" si="39"/>
        <v>360.907813996277</v>
      </c>
      <c r="G384" s="31">
        <f t="shared" si="40"/>
        <v>47836.489824551776</v>
      </c>
      <c r="H384" s="16">
        <f t="shared" si="41"/>
        <v>75149.51114149569</v>
      </c>
    </row>
    <row r="385" spans="2:8" ht="12.75">
      <c r="B385" s="36">
        <f t="shared" si="35"/>
        <v>364</v>
      </c>
      <c r="C385" s="14">
        <f t="shared" si="36"/>
        <v>52652</v>
      </c>
      <c r="D385" s="15">
        <f t="shared" si="37"/>
        <v>47836.489824551776</v>
      </c>
      <c r="E385" s="15">
        <f t="shared" si="38"/>
        <v>99.26071638594493</v>
      </c>
      <c r="F385" s="15">
        <f t="shared" si="39"/>
        <v>361.6566977103193</v>
      </c>
      <c r="G385" s="31">
        <f t="shared" si="40"/>
        <v>47474.833126841455</v>
      </c>
      <c r="H385" s="16">
        <f t="shared" si="41"/>
        <v>75248.77185788164</v>
      </c>
    </row>
    <row r="386" spans="2:8" ht="12.75">
      <c r="B386" s="36">
        <f t="shared" si="35"/>
        <v>365</v>
      </c>
      <c r="C386" s="14">
        <f t="shared" si="36"/>
        <v>52681</v>
      </c>
      <c r="D386" s="15">
        <f t="shared" si="37"/>
        <v>47474.833126841455</v>
      </c>
      <c r="E386" s="15">
        <f t="shared" si="38"/>
        <v>98.51027873819602</v>
      </c>
      <c r="F386" s="15">
        <f t="shared" si="39"/>
        <v>362.4071353580682</v>
      </c>
      <c r="G386" s="31">
        <f t="shared" si="40"/>
        <v>47112.42599148339</v>
      </c>
      <c r="H386" s="16">
        <f t="shared" si="41"/>
        <v>75347.28213661983</v>
      </c>
    </row>
    <row r="387" spans="2:8" ht="12.75">
      <c r="B387" s="36">
        <f t="shared" si="35"/>
        <v>366</v>
      </c>
      <c r="C387" s="14">
        <f t="shared" si="36"/>
        <v>52712</v>
      </c>
      <c r="D387" s="15">
        <f t="shared" si="37"/>
        <v>47112.42599148339</v>
      </c>
      <c r="E387" s="15">
        <f t="shared" si="38"/>
        <v>97.75828393232803</v>
      </c>
      <c r="F387" s="15">
        <f t="shared" si="39"/>
        <v>363.1591301639362</v>
      </c>
      <c r="G387" s="31">
        <f t="shared" si="40"/>
        <v>46749.266861319455</v>
      </c>
      <c r="H387" s="16">
        <f t="shared" si="41"/>
        <v>75445.04042055216</v>
      </c>
    </row>
    <row r="388" spans="2:8" ht="12.75">
      <c r="B388" s="36">
        <f t="shared" si="35"/>
        <v>367</v>
      </c>
      <c r="C388" s="14">
        <f t="shared" si="36"/>
        <v>52742</v>
      </c>
      <c r="D388" s="15">
        <f t="shared" si="37"/>
        <v>46749.266861319455</v>
      </c>
      <c r="E388" s="15">
        <f t="shared" si="38"/>
        <v>97.00472873723787</v>
      </c>
      <c r="F388" s="15">
        <f t="shared" si="39"/>
        <v>363.91268535902634</v>
      </c>
      <c r="G388" s="31">
        <f t="shared" si="40"/>
        <v>46385.35417596043</v>
      </c>
      <c r="H388" s="16">
        <f t="shared" si="41"/>
        <v>75542.0451492894</v>
      </c>
    </row>
    <row r="389" spans="2:8" ht="12.75">
      <c r="B389" s="36">
        <f t="shared" si="35"/>
        <v>368</v>
      </c>
      <c r="C389" s="14">
        <f t="shared" si="36"/>
        <v>52773</v>
      </c>
      <c r="D389" s="15">
        <f t="shared" si="37"/>
        <v>46385.35417596043</v>
      </c>
      <c r="E389" s="15">
        <f t="shared" si="38"/>
        <v>96.24960991511789</v>
      </c>
      <c r="F389" s="15">
        <f t="shared" si="39"/>
        <v>364.6678041811463</v>
      </c>
      <c r="G389" s="31">
        <f t="shared" si="40"/>
        <v>46020.68637177928</v>
      </c>
      <c r="H389" s="16">
        <f t="shared" si="41"/>
        <v>75638.29475920452</v>
      </c>
    </row>
    <row r="390" spans="2:8" ht="12.75">
      <c r="B390" s="36">
        <f t="shared" si="35"/>
        <v>369</v>
      </c>
      <c r="C390" s="14">
        <f t="shared" si="36"/>
        <v>52803</v>
      </c>
      <c r="D390" s="15">
        <f t="shared" si="37"/>
        <v>46020.68637177928</v>
      </c>
      <c r="E390" s="15">
        <f t="shared" si="38"/>
        <v>95.49292422144201</v>
      </c>
      <c r="F390" s="15">
        <f t="shared" si="39"/>
        <v>365.4244898748222</v>
      </c>
      <c r="G390" s="31">
        <f t="shared" si="40"/>
        <v>45655.26188190446</v>
      </c>
      <c r="H390" s="16">
        <f t="shared" si="41"/>
        <v>75733.78768342597</v>
      </c>
    </row>
    <row r="391" spans="2:8" ht="12.75">
      <c r="B391" s="36">
        <f t="shared" si="35"/>
        <v>370</v>
      </c>
      <c r="C391" s="14">
        <f t="shared" si="36"/>
        <v>52834</v>
      </c>
      <c r="D391" s="15">
        <f t="shared" si="37"/>
        <v>45655.26188190446</v>
      </c>
      <c r="E391" s="15">
        <f t="shared" si="38"/>
        <v>94.73466840495175</v>
      </c>
      <c r="F391" s="15">
        <f t="shared" si="39"/>
        <v>366.18274569131245</v>
      </c>
      <c r="G391" s="31">
        <f t="shared" si="40"/>
        <v>45289.07913621314</v>
      </c>
      <c r="H391" s="16">
        <f t="shared" si="41"/>
        <v>75828.52235183092</v>
      </c>
    </row>
    <row r="392" spans="2:8" ht="12.75">
      <c r="B392" s="36">
        <f t="shared" si="35"/>
        <v>371</v>
      </c>
      <c r="C392" s="14">
        <f t="shared" si="36"/>
        <v>52865</v>
      </c>
      <c r="D392" s="15">
        <f t="shared" si="37"/>
        <v>45289.07913621314</v>
      </c>
      <c r="E392" s="15">
        <f t="shared" si="38"/>
        <v>93.97483920764228</v>
      </c>
      <c r="F392" s="15">
        <f t="shared" si="39"/>
        <v>366.94257488862195</v>
      </c>
      <c r="G392" s="31">
        <f t="shared" si="40"/>
        <v>44922.13656132452</v>
      </c>
      <c r="H392" s="16">
        <f t="shared" si="41"/>
        <v>75922.49719103856</v>
      </c>
    </row>
    <row r="393" spans="2:8" ht="12.75">
      <c r="B393" s="36">
        <f t="shared" si="35"/>
        <v>372</v>
      </c>
      <c r="C393" s="14">
        <f t="shared" si="36"/>
        <v>52895</v>
      </c>
      <c r="D393" s="15">
        <f t="shared" si="37"/>
        <v>44922.13656132452</v>
      </c>
      <c r="E393" s="15">
        <f t="shared" si="38"/>
        <v>93.21343336474838</v>
      </c>
      <c r="F393" s="15">
        <f t="shared" si="39"/>
        <v>367.70398073151586</v>
      </c>
      <c r="G393" s="31">
        <f t="shared" si="40"/>
        <v>44554.432580593006</v>
      </c>
      <c r="H393" s="16">
        <f t="shared" si="41"/>
        <v>76015.71062440332</v>
      </c>
    </row>
    <row r="394" spans="2:8" ht="12.75">
      <c r="B394" s="36">
        <f t="shared" si="35"/>
        <v>373</v>
      </c>
      <c r="C394" s="14">
        <f t="shared" si="36"/>
        <v>52926</v>
      </c>
      <c r="D394" s="15">
        <f t="shared" si="37"/>
        <v>44554.432580593006</v>
      </c>
      <c r="E394" s="15">
        <f t="shared" si="38"/>
        <v>92.45044760473048</v>
      </c>
      <c r="F394" s="15">
        <f t="shared" si="39"/>
        <v>368.46696649153375</v>
      </c>
      <c r="G394" s="31">
        <f t="shared" si="40"/>
        <v>44185.96561410147</v>
      </c>
      <c r="H394" s="16">
        <f t="shared" si="41"/>
        <v>76108.16107200805</v>
      </c>
    </row>
    <row r="395" spans="2:8" ht="12.75">
      <c r="B395" s="36">
        <f t="shared" si="35"/>
        <v>374</v>
      </c>
      <c r="C395" s="14">
        <f t="shared" si="36"/>
        <v>52956</v>
      </c>
      <c r="D395" s="15">
        <f t="shared" si="37"/>
        <v>44185.96561410147</v>
      </c>
      <c r="E395" s="15">
        <f t="shared" si="38"/>
        <v>91.68587864926056</v>
      </c>
      <c r="F395" s="15">
        <f t="shared" si="39"/>
        <v>369.2315354470037</v>
      </c>
      <c r="G395" s="31">
        <f t="shared" si="40"/>
        <v>43816.73407865447</v>
      </c>
      <c r="H395" s="16">
        <f t="shared" si="41"/>
        <v>76199.84695065732</v>
      </c>
    </row>
    <row r="396" spans="2:8" ht="12.75">
      <c r="B396" s="36">
        <f t="shared" si="35"/>
        <v>375</v>
      </c>
      <c r="C396" s="14">
        <f t="shared" si="36"/>
        <v>52987</v>
      </c>
      <c r="D396" s="15">
        <f t="shared" si="37"/>
        <v>43816.73407865447</v>
      </c>
      <c r="E396" s="15">
        <f t="shared" si="38"/>
        <v>90.91972321320802</v>
      </c>
      <c r="F396" s="15">
        <f t="shared" si="39"/>
        <v>369.9976908830562</v>
      </c>
      <c r="G396" s="31">
        <f t="shared" si="40"/>
        <v>43446.73638777141</v>
      </c>
      <c r="H396" s="16">
        <f t="shared" si="41"/>
        <v>76290.76667387053</v>
      </c>
    </row>
    <row r="397" spans="2:8" ht="12.75">
      <c r="B397" s="36">
        <f t="shared" si="35"/>
        <v>376</v>
      </c>
      <c r="C397" s="14">
        <f t="shared" si="36"/>
        <v>53018</v>
      </c>
      <c r="D397" s="15">
        <f t="shared" si="37"/>
        <v>43446.73638777141</v>
      </c>
      <c r="E397" s="15">
        <f t="shared" si="38"/>
        <v>90.15197800462568</v>
      </c>
      <c r="F397" s="15">
        <f t="shared" si="39"/>
        <v>370.76543609163855</v>
      </c>
      <c r="G397" s="31">
        <f t="shared" si="40"/>
        <v>43075.970951679774</v>
      </c>
      <c r="H397" s="16">
        <f t="shared" si="41"/>
        <v>76380.91865187515</v>
      </c>
    </row>
    <row r="398" spans="2:8" ht="12.75">
      <c r="B398" s="36">
        <f t="shared" si="35"/>
        <v>377</v>
      </c>
      <c r="C398" s="14">
        <f t="shared" si="36"/>
        <v>53046</v>
      </c>
      <c r="D398" s="15">
        <f t="shared" si="37"/>
        <v>43075.970951679774</v>
      </c>
      <c r="E398" s="15">
        <f t="shared" si="38"/>
        <v>89.38263972473553</v>
      </c>
      <c r="F398" s="15">
        <f t="shared" si="39"/>
        <v>371.53477437152867</v>
      </c>
      <c r="G398" s="31">
        <f t="shared" si="40"/>
        <v>42704.43617730824</v>
      </c>
      <c r="H398" s="16">
        <f t="shared" si="41"/>
        <v>76470.30129159988</v>
      </c>
    </row>
    <row r="399" spans="2:8" ht="12.75">
      <c r="B399" s="36">
        <f t="shared" si="35"/>
        <v>378</v>
      </c>
      <c r="C399" s="14">
        <f t="shared" si="36"/>
        <v>53077</v>
      </c>
      <c r="D399" s="15">
        <f t="shared" si="37"/>
        <v>42704.43617730824</v>
      </c>
      <c r="E399" s="15">
        <f t="shared" si="38"/>
        <v>88.6117050679146</v>
      </c>
      <c r="F399" s="15">
        <f t="shared" si="39"/>
        <v>372.3057090283496</v>
      </c>
      <c r="G399" s="31">
        <f t="shared" si="40"/>
        <v>42332.130468279895</v>
      </c>
      <c r="H399" s="16">
        <f t="shared" si="41"/>
        <v>76558.9129966678</v>
      </c>
    </row>
    <row r="400" spans="2:8" ht="12.75">
      <c r="B400" s="36">
        <f t="shared" si="35"/>
        <v>379</v>
      </c>
      <c r="C400" s="14">
        <f t="shared" si="36"/>
        <v>53107</v>
      </c>
      <c r="D400" s="15">
        <f t="shared" si="37"/>
        <v>42332.130468279895</v>
      </c>
      <c r="E400" s="15">
        <f t="shared" si="38"/>
        <v>87.83917072168079</v>
      </c>
      <c r="F400" s="15">
        <f t="shared" si="39"/>
        <v>373.07824337458345</v>
      </c>
      <c r="G400" s="31">
        <f t="shared" si="40"/>
        <v>41959.05222490531</v>
      </c>
      <c r="H400" s="16">
        <f t="shared" si="41"/>
        <v>76646.75216738948</v>
      </c>
    </row>
    <row r="401" spans="2:8" ht="12.75">
      <c r="B401" s="36">
        <f t="shared" si="35"/>
        <v>380</v>
      </c>
      <c r="C401" s="14">
        <f t="shared" si="36"/>
        <v>53138</v>
      </c>
      <c r="D401" s="15">
        <f t="shared" si="37"/>
        <v>41959.05222490531</v>
      </c>
      <c r="E401" s="15">
        <f t="shared" si="38"/>
        <v>87.06503336667852</v>
      </c>
      <c r="F401" s="15">
        <f t="shared" si="39"/>
        <v>373.8523807295857</v>
      </c>
      <c r="G401" s="31">
        <f t="shared" si="40"/>
        <v>41585.199844175724</v>
      </c>
      <c r="H401" s="16">
        <f t="shared" si="41"/>
        <v>76733.81720075617</v>
      </c>
    </row>
    <row r="402" spans="2:8" ht="12.75">
      <c r="B402" s="36">
        <f t="shared" si="35"/>
        <v>381</v>
      </c>
      <c r="C402" s="14">
        <f t="shared" si="36"/>
        <v>53168</v>
      </c>
      <c r="D402" s="15">
        <f t="shared" si="37"/>
        <v>41585.199844175724</v>
      </c>
      <c r="E402" s="15">
        <f t="shared" si="38"/>
        <v>86.28928967666462</v>
      </c>
      <c r="F402" s="15">
        <f t="shared" si="39"/>
        <v>374.6281244195996</v>
      </c>
      <c r="G402" s="31">
        <f t="shared" si="40"/>
        <v>41210.571719756124</v>
      </c>
      <c r="H402" s="16">
        <f t="shared" si="41"/>
        <v>76820.10649043284</v>
      </c>
    </row>
    <row r="403" spans="2:8" ht="12.75">
      <c r="B403" s="36">
        <f t="shared" si="35"/>
        <v>382</v>
      </c>
      <c r="C403" s="14">
        <f t="shared" si="36"/>
        <v>53199</v>
      </c>
      <c r="D403" s="15">
        <f t="shared" si="37"/>
        <v>41210.571719756124</v>
      </c>
      <c r="E403" s="15">
        <f t="shared" si="38"/>
        <v>85.51193631849397</v>
      </c>
      <c r="F403" s="15">
        <f t="shared" si="39"/>
        <v>375.4054777777703</v>
      </c>
      <c r="G403" s="31">
        <f t="shared" si="40"/>
        <v>40835.16624197835</v>
      </c>
      <c r="H403" s="16">
        <f t="shared" si="41"/>
        <v>76905.61842675133</v>
      </c>
    </row>
    <row r="404" spans="2:8" ht="12.75">
      <c r="B404" s="36">
        <f t="shared" si="35"/>
        <v>383</v>
      </c>
      <c r="C404" s="14">
        <f t="shared" si="36"/>
        <v>53230</v>
      </c>
      <c r="D404" s="15">
        <f t="shared" si="37"/>
        <v>40835.16624197835</v>
      </c>
      <c r="E404" s="15">
        <f t="shared" si="38"/>
        <v>84.73296995210508</v>
      </c>
      <c r="F404" s="15">
        <f t="shared" si="39"/>
        <v>376.18444414415916</v>
      </c>
      <c r="G404" s="31">
        <f t="shared" si="40"/>
        <v>40458.981797834196</v>
      </c>
      <c r="H404" s="16">
        <f t="shared" si="41"/>
        <v>76990.35139670344</v>
      </c>
    </row>
    <row r="405" spans="2:8" ht="12.75">
      <c r="B405" s="36">
        <f t="shared" si="35"/>
        <v>384</v>
      </c>
      <c r="C405" s="14">
        <f t="shared" si="36"/>
        <v>53260</v>
      </c>
      <c r="D405" s="15">
        <f t="shared" si="37"/>
        <v>40458.981797834196</v>
      </c>
      <c r="E405" s="15">
        <f t="shared" si="38"/>
        <v>83.95238723050596</v>
      </c>
      <c r="F405" s="15">
        <f t="shared" si="39"/>
        <v>376.96502686575826</v>
      </c>
      <c r="G405" s="31">
        <f t="shared" si="40"/>
        <v>40082.01677096844</v>
      </c>
      <c r="H405" s="16">
        <f t="shared" si="41"/>
        <v>77074.30378393394</v>
      </c>
    </row>
    <row r="406" spans="2:8" ht="12.75">
      <c r="B406" s="36">
        <f t="shared" si="35"/>
        <v>385</v>
      </c>
      <c r="C406" s="14">
        <f t="shared" si="36"/>
        <v>53291</v>
      </c>
      <c r="D406" s="15">
        <f t="shared" si="37"/>
        <v>40082.01677096844</v>
      </c>
      <c r="E406" s="15">
        <f t="shared" si="38"/>
        <v>83.17018479975951</v>
      </c>
      <c r="F406" s="15">
        <f t="shared" si="39"/>
        <v>377.7472292965047</v>
      </c>
      <c r="G406" s="31">
        <f t="shared" si="40"/>
        <v>39704.269541671936</v>
      </c>
      <c r="H406" s="16">
        <f t="shared" si="41"/>
        <v>77157.4739687337</v>
      </c>
    </row>
    <row r="407" spans="2:8" ht="12.75">
      <c r="B407" s="36">
        <f t="shared" si="35"/>
        <v>386</v>
      </c>
      <c r="C407" s="14">
        <f t="shared" si="36"/>
        <v>53321</v>
      </c>
      <c r="D407" s="15">
        <f t="shared" si="37"/>
        <v>39704.269541671936</v>
      </c>
      <c r="E407" s="15">
        <f t="shared" si="38"/>
        <v>82.38635929896927</v>
      </c>
      <c r="F407" s="15">
        <f t="shared" si="39"/>
        <v>378.5310547972949</v>
      </c>
      <c r="G407" s="31">
        <f t="shared" si="40"/>
        <v>39325.738486874645</v>
      </c>
      <c r="H407" s="16">
        <f t="shared" si="41"/>
        <v>77239.86032803266</v>
      </c>
    </row>
    <row r="408" spans="2:8" ht="12.75">
      <c r="B408" s="36">
        <f t="shared" si="35"/>
        <v>387</v>
      </c>
      <c r="C408" s="14">
        <f t="shared" si="36"/>
        <v>53352</v>
      </c>
      <c r="D408" s="15">
        <f t="shared" si="37"/>
        <v>39325.738486874645</v>
      </c>
      <c r="E408" s="15">
        <f t="shared" si="38"/>
        <v>81.60090736026488</v>
      </c>
      <c r="F408" s="15">
        <f t="shared" si="39"/>
        <v>379.3165067359993</v>
      </c>
      <c r="G408" s="31">
        <f t="shared" si="40"/>
        <v>38946.42198013864</v>
      </c>
      <c r="H408" s="16">
        <f t="shared" si="41"/>
        <v>77321.46123539293</v>
      </c>
    </row>
    <row r="409" spans="2:8" ht="12.75">
      <c r="B409" s="36">
        <f aca="true" t="shared" si="42" ref="B409:B472">pagam.Num</f>
        <v>388</v>
      </c>
      <c r="C409" s="14">
        <f aca="true" t="shared" si="43" ref="C409:C472">Mostra.Data</f>
        <v>53383</v>
      </c>
      <c r="D409" s="15">
        <f aca="true" t="shared" si="44" ref="D409:D472">Bil.Iniz</f>
        <v>38946.42198013864</v>
      </c>
      <c r="E409" s="15">
        <f aca="true" t="shared" si="45" ref="E409:E472">Interesse</f>
        <v>80.81382560878768</v>
      </c>
      <c r="F409" s="15">
        <f aca="true" t="shared" si="46" ref="F409:F472">Capitale</f>
        <v>380.10358848747654</v>
      </c>
      <c r="G409" s="31">
        <f aca="true" t="shared" si="47" ref="G409:G472">Bilancio.finale</f>
        <v>38566.31839165116</v>
      </c>
      <c r="H409" s="16">
        <f aca="true" t="shared" si="48" ref="H409:H472">Interesse.Comp</f>
        <v>77402.27506100171</v>
      </c>
    </row>
    <row r="410" spans="2:8" ht="12.75">
      <c r="B410" s="36">
        <f t="shared" si="42"/>
        <v>389</v>
      </c>
      <c r="C410" s="14">
        <f t="shared" si="43"/>
        <v>53411</v>
      </c>
      <c r="D410" s="15">
        <f t="shared" si="44"/>
        <v>38566.31839165116</v>
      </c>
      <c r="E410" s="15">
        <f t="shared" si="45"/>
        <v>80.02511066267617</v>
      </c>
      <c r="F410" s="15">
        <f t="shared" si="46"/>
        <v>380.89230343358804</v>
      </c>
      <c r="G410" s="31">
        <f t="shared" si="47"/>
        <v>38185.42608821757</v>
      </c>
      <c r="H410" s="16">
        <f t="shared" si="48"/>
        <v>77482.30017166439</v>
      </c>
    </row>
    <row r="411" spans="2:8" ht="12.75">
      <c r="B411" s="36">
        <f t="shared" si="42"/>
        <v>390</v>
      </c>
      <c r="C411" s="14">
        <f t="shared" si="43"/>
        <v>53442</v>
      </c>
      <c r="D411" s="15">
        <f t="shared" si="44"/>
        <v>38185.42608821757</v>
      </c>
      <c r="E411" s="15">
        <f t="shared" si="45"/>
        <v>79.23475913305147</v>
      </c>
      <c r="F411" s="15">
        <f t="shared" si="46"/>
        <v>381.68265496321277</v>
      </c>
      <c r="G411" s="31">
        <f t="shared" si="47"/>
        <v>37803.74343325436</v>
      </c>
      <c r="H411" s="16">
        <f t="shared" si="48"/>
        <v>77561.53493079744</v>
      </c>
    </row>
    <row r="412" spans="2:8" ht="12.75">
      <c r="B412" s="36">
        <f t="shared" si="42"/>
        <v>391</v>
      </c>
      <c r="C412" s="14">
        <f t="shared" si="43"/>
        <v>53472</v>
      </c>
      <c r="D412" s="15">
        <f t="shared" si="44"/>
        <v>37803.74343325436</v>
      </c>
      <c r="E412" s="15">
        <f t="shared" si="45"/>
        <v>78.44276762400281</v>
      </c>
      <c r="F412" s="15">
        <f t="shared" si="46"/>
        <v>382.4746464722614</v>
      </c>
      <c r="G412" s="31">
        <f t="shared" si="47"/>
        <v>37421.2687867821</v>
      </c>
      <c r="H412" s="16">
        <f t="shared" si="48"/>
        <v>77639.97769842144</v>
      </c>
    </row>
    <row r="413" spans="2:8" ht="12.75">
      <c r="B413" s="36">
        <f t="shared" si="42"/>
        <v>392</v>
      </c>
      <c r="C413" s="14">
        <f t="shared" si="43"/>
        <v>53503</v>
      </c>
      <c r="D413" s="15">
        <f t="shared" si="44"/>
        <v>37421.2687867821</v>
      </c>
      <c r="E413" s="15">
        <f t="shared" si="45"/>
        <v>77.64913273257287</v>
      </c>
      <c r="F413" s="15">
        <f t="shared" si="46"/>
        <v>383.26828136369136</v>
      </c>
      <c r="G413" s="31">
        <f t="shared" si="47"/>
        <v>37038.00050541841</v>
      </c>
      <c r="H413" s="16">
        <f t="shared" si="48"/>
        <v>77717.62683115402</v>
      </c>
    </row>
    <row r="414" spans="2:8" ht="12.75">
      <c r="B414" s="36">
        <f t="shared" si="42"/>
        <v>393</v>
      </c>
      <c r="C414" s="14">
        <f t="shared" si="43"/>
        <v>53533</v>
      </c>
      <c r="D414" s="15">
        <f t="shared" si="44"/>
        <v>37038.00050541841</v>
      </c>
      <c r="E414" s="15">
        <f t="shared" si="45"/>
        <v>76.8538510487432</v>
      </c>
      <c r="F414" s="15">
        <f t="shared" si="46"/>
        <v>384.06356304752103</v>
      </c>
      <c r="G414" s="31">
        <f t="shared" si="47"/>
        <v>36653.936942370885</v>
      </c>
      <c r="H414" s="16">
        <f t="shared" si="48"/>
        <v>77794.48068220276</v>
      </c>
    </row>
    <row r="415" spans="2:8" ht="12.75">
      <c r="B415" s="36">
        <f t="shared" si="42"/>
        <v>394</v>
      </c>
      <c r="C415" s="14">
        <f t="shared" si="43"/>
        <v>53564</v>
      </c>
      <c r="D415" s="15">
        <f t="shared" si="44"/>
        <v>36653.936942370885</v>
      </c>
      <c r="E415" s="15">
        <f t="shared" si="45"/>
        <v>76.05691915541959</v>
      </c>
      <c r="F415" s="15">
        <f t="shared" si="46"/>
        <v>384.86049494084466</v>
      </c>
      <c r="G415" s="31">
        <f t="shared" si="47"/>
        <v>36269.07644743004</v>
      </c>
      <c r="H415" s="16">
        <f t="shared" si="48"/>
        <v>77870.53760135818</v>
      </c>
    </row>
    <row r="416" spans="2:8" ht="12.75">
      <c r="B416" s="36">
        <f t="shared" si="42"/>
        <v>395</v>
      </c>
      <c r="C416" s="14">
        <f t="shared" si="43"/>
        <v>53595</v>
      </c>
      <c r="D416" s="15">
        <f t="shared" si="44"/>
        <v>36269.07644743004</v>
      </c>
      <c r="E416" s="15">
        <f t="shared" si="45"/>
        <v>75.25833362841733</v>
      </c>
      <c r="F416" s="15">
        <f t="shared" si="46"/>
        <v>385.6590804678469</v>
      </c>
      <c r="G416" s="31">
        <f t="shared" si="47"/>
        <v>35883.41736696219</v>
      </c>
      <c r="H416" s="16">
        <f t="shared" si="48"/>
        <v>77945.7959349866</v>
      </c>
    </row>
    <row r="417" spans="2:8" ht="12.75">
      <c r="B417" s="36">
        <f t="shared" si="42"/>
        <v>396</v>
      </c>
      <c r="C417" s="14">
        <f t="shared" si="43"/>
        <v>53625</v>
      </c>
      <c r="D417" s="15">
        <f t="shared" si="44"/>
        <v>35883.41736696219</v>
      </c>
      <c r="E417" s="15">
        <f t="shared" si="45"/>
        <v>74.45809103644655</v>
      </c>
      <c r="F417" s="15">
        <f t="shared" si="46"/>
        <v>386.4593230598177</v>
      </c>
      <c r="G417" s="31">
        <f t="shared" si="47"/>
        <v>35496.95804390237</v>
      </c>
      <c r="H417" s="16">
        <f t="shared" si="48"/>
        <v>78020.25402602305</v>
      </c>
    </row>
    <row r="418" spans="2:8" ht="12.75">
      <c r="B418" s="36">
        <f t="shared" si="42"/>
        <v>397</v>
      </c>
      <c r="C418" s="14">
        <f t="shared" si="43"/>
        <v>53656</v>
      </c>
      <c r="D418" s="15">
        <f t="shared" si="44"/>
        <v>35496.95804390237</v>
      </c>
      <c r="E418" s="15">
        <f t="shared" si="45"/>
        <v>73.65618794109741</v>
      </c>
      <c r="F418" s="15">
        <f t="shared" si="46"/>
        <v>387.2612261551668</v>
      </c>
      <c r="G418" s="31">
        <f t="shared" si="47"/>
        <v>35109.6968177472</v>
      </c>
      <c r="H418" s="16">
        <f t="shared" si="48"/>
        <v>78093.91021396415</v>
      </c>
    </row>
    <row r="419" spans="2:8" ht="12.75">
      <c r="B419" s="36">
        <f t="shared" si="42"/>
        <v>398</v>
      </c>
      <c r="C419" s="14">
        <f t="shared" si="43"/>
        <v>53686</v>
      </c>
      <c r="D419" s="15">
        <f t="shared" si="44"/>
        <v>35109.6968177472</v>
      </c>
      <c r="E419" s="15">
        <f t="shared" si="45"/>
        <v>72.85262089682544</v>
      </c>
      <c r="F419" s="15">
        <f t="shared" si="46"/>
        <v>388.0647931994388</v>
      </c>
      <c r="G419" s="31">
        <f t="shared" si="47"/>
        <v>34721.63202454776</v>
      </c>
      <c r="H419" s="16">
        <f t="shared" si="48"/>
        <v>78166.76283486097</v>
      </c>
    </row>
    <row r="420" spans="2:8" ht="12.75">
      <c r="B420" s="36">
        <f t="shared" si="42"/>
        <v>399</v>
      </c>
      <c r="C420" s="14">
        <f t="shared" si="43"/>
        <v>53717</v>
      </c>
      <c r="D420" s="15">
        <f t="shared" si="44"/>
        <v>34721.63202454776</v>
      </c>
      <c r="E420" s="15">
        <f t="shared" si="45"/>
        <v>72.0473864509366</v>
      </c>
      <c r="F420" s="15">
        <f t="shared" si="46"/>
        <v>388.87002764532764</v>
      </c>
      <c r="G420" s="31">
        <f t="shared" si="47"/>
        <v>34332.76199690243</v>
      </c>
      <c r="H420" s="16">
        <f t="shared" si="48"/>
        <v>78238.81022131191</v>
      </c>
    </row>
    <row r="421" spans="2:8" ht="12.75">
      <c r="B421" s="36">
        <f t="shared" si="42"/>
        <v>400</v>
      </c>
      <c r="C421" s="14">
        <f t="shared" si="43"/>
        <v>53748</v>
      </c>
      <c r="D421" s="15">
        <f t="shared" si="44"/>
        <v>34332.76199690243</v>
      </c>
      <c r="E421" s="15">
        <f t="shared" si="45"/>
        <v>71.24048114357254</v>
      </c>
      <c r="F421" s="15">
        <f t="shared" si="46"/>
        <v>389.6769329526917</v>
      </c>
      <c r="G421" s="31">
        <f t="shared" si="47"/>
        <v>33943.08506394974</v>
      </c>
      <c r="H421" s="16">
        <f t="shared" si="48"/>
        <v>78310.05070245548</v>
      </c>
    </row>
    <row r="422" spans="2:8" ht="12.75">
      <c r="B422" s="36">
        <f t="shared" si="42"/>
        <v>401</v>
      </c>
      <c r="C422" s="14">
        <f t="shared" si="43"/>
        <v>53776</v>
      </c>
      <c r="D422" s="15">
        <f t="shared" si="44"/>
        <v>33943.08506394974</v>
      </c>
      <c r="E422" s="15">
        <f t="shared" si="45"/>
        <v>70.4319015076957</v>
      </c>
      <c r="F422" s="15">
        <f t="shared" si="46"/>
        <v>390.48551258856855</v>
      </c>
      <c r="G422" s="31">
        <f t="shared" si="47"/>
        <v>33552.59955136117</v>
      </c>
      <c r="H422" s="16">
        <f t="shared" si="48"/>
        <v>78380.48260396317</v>
      </c>
    </row>
    <row r="423" spans="2:8" ht="12.75">
      <c r="B423" s="36">
        <f t="shared" si="42"/>
        <v>402</v>
      </c>
      <c r="C423" s="14">
        <f t="shared" si="43"/>
        <v>53807</v>
      </c>
      <c r="D423" s="15">
        <f t="shared" si="44"/>
        <v>33552.59955136117</v>
      </c>
      <c r="E423" s="15">
        <f t="shared" si="45"/>
        <v>69.62164406907443</v>
      </c>
      <c r="F423" s="15">
        <f t="shared" si="46"/>
        <v>391.2957700271898</v>
      </c>
      <c r="G423" s="31">
        <f t="shared" si="47"/>
        <v>33161.30378133398</v>
      </c>
      <c r="H423" s="16">
        <f t="shared" si="48"/>
        <v>78450.10424803225</v>
      </c>
    </row>
    <row r="424" spans="2:8" ht="12.75">
      <c r="B424" s="36">
        <f t="shared" si="42"/>
        <v>403</v>
      </c>
      <c r="C424" s="14">
        <f t="shared" si="43"/>
        <v>53837</v>
      </c>
      <c r="D424" s="15">
        <f t="shared" si="44"/>
        <v>33161.30378133398</v>
      </c>
      <c r="E424" s="15">
        <f t="shared" si="45"/>
        <v>68.80970534626802</v>
      </c>
      <c r="F424" s="15">
        <f t="shared" si="46"/>
        <v>392.1077087499962</v>
      </c>
      <c r="G424" s="31">
        <f t="shared" si="47"/>
        <v>32769.19607258399</v>
      </c>
      <c r="H424" s="16">
        <f t="shared" si="48"/>
        <v>78518.91395337852</v>
      </c>
    </row>
    <row r="425" spans="2:8" ht="12.75">
      <c r="B425" s="36">
        <f t="shared" si="42"/>
        <v>404</v>
      </c>
      <c r="C425" s="14">
        <f t="shared" si="43"/>
        <v>53868</v>
      </c>
      <c r="D425" s="15">
        <f t="shared" si="44"/>
        <v>32769.19607258399</v>
      </c>
      <c r="E425" s="15">
        <f t="shared" si="45"/>
        <v>67.99608185061177</v>
      </c>
      <c r="F425" s="15">
        <f t="shared" si="46"/>
        <v>392.9213322456525</v>
      </c>
      <c r="G425" s="31">
        <f t="shared" si="47"/>
        <v>32376.274740338336</v>
      </c>
      <c r="H425" s="16">
        <f t="shared" si="48"/>
        <v>78586.91003522913</v>
      </c>
    </row>
    <row r="426" spans="2:8" ht="12.75">
      <c r="B426" s="36">
        <f t="shared" si="42"/>
        <v>405</v>
      </c>
      <c r="C426" s="14">
        <f t="shared" si="43"/>
        <v>53898</v>
      </c>
      <c r="D426" s="15">
        <f t="shared" si="44"/>
        <v>32376.274740338336</v>
      </c>
      <c r="E426" s="15">
        <f t="shared" si="45"/>
        <v>67.18077008620205</v>
      </c>
      <c r="F426" s="15">
        <f t="shared" si="46"/>
        <v>393.73664401006215</v>
      </c>
      <c r="G426" s="31">
        <f t="shared" si="47"/>
        <v>31982.538096328273</v>
      </c>
      <c r="H426" s="16">
        <f t="shared" si="48"/>
        <v>78654.09080531533</v>
      </c>
    </row>
    <row r="427" spans="2:8" ht="12.75">
      <c r="B427" s="36">
        <f t="shared" si="42"/>
        <v>406</v>
      </c>
      <c r="C427" s="14">
        <f t="shared" si="43"/>
        <v>53929</v>
      </c>
      <c r="D427" s="15">
        <f t="shared" si="44"/>
        <v>31982.538096328273</v>
      </c>
      <c r="E427" s="15">
        <f t="shared" si="45"/>
        <v>66.36376654988116</v>
      </c>
      <c r="F427" s="15">
        <f t="shared" si="46"/>
        <v>394.55364754638305</v>
      </c>
      <c r="G427" s="31">
        <f t="shared" si="47"/>
        <v>31587.984448781892</v>
      </c>
      <c r="H427" s="16">
        <f t="shared" si="48"/>
        <v>78720.45457186521</v>
      </c>
    </row>
    <row r="428" spans="2:8" ht="12.75">
      <c r="B428" s="36">
        <f t="shared" si="42"/>
        <v>407</v>
      </c>
      <c r="C428" s="14">
        <f t="shared" si="43"/>
        <v>53960</v>
      </c>
      <c r="D428" s="15">
        <f t="shared" si="44"/>
        <v>31587.984448781892</v>
      </c>
      <c r="E428" s="15">
        <f t="shared" si="45"/>
        <v>65.54506773122243</v>
      </c>
      <c r="F428" s="15">
        <f t="shared" si="46"/>
        <v>395.3723463650418</v>
      </c>
      <c r="G428" s="31">
        <f t="shared" si="47"/>
        <v>31192.61210241685</v>
      </c>
      <c r="H428" s="16">
        <f t="shared" si="48"/>
        <v>78785.99963959643</v>
      </c>
    </row>
    <row r="429" spans="2:8" ht="12.75">
      <c r="B429" s="36">
        <f t="shared" si="42"/>
        <v>408</v>
      </c>
      <c r="C429" s="14">
        <f t="shared" si="43"/>
        <v>53990</v>
      </c>
      <c r="D429" s="15">
        <f t="shared" si="44"/>
        <v>31192.61210241685</v>
      </c>
      <c r="E429" s="15">
        <f t="shared" si="45"/>
        <v>64.72467011251496</v>
      </c>
      <c r="F429" s="15">
        <f t="shared" si="46"/>
        <v>396.19274398374927</v>
      </c>
      <c r="G429" s="31">
        <f t="shared" si="47"/>
        <v>30796.4193584331</v>
      </c>
      <c r="H429" s="16">
        <f t="shared" si="48"/>
        <v>78850.72430970894</v>
      </c>
    </row>
    <row r="430" spans="2:8" ht="12.75">
      <c r="B430" s="36">
        <f t="shared" si="42"/>
        <v>409</v>
      </c>
      <c r="C430" s="14">
        <f t="shared" si="43"/>
        <v>54021</v>
      </c>
      <c r="D430" s="15">
        <f t="shared" si="44"/>
        <v>30796.4193584331</v>
      </c>
      <c r="E430" s="15">
        <f t="shared" si="45"/>
        <v>63.90257016874868</v>
      </c>
      <c r="F430" s="15">
        <f t="shared" si="46"/>
        <v>397.0148439275155</v>
      </c>
      <c r="G430" s="31">
        <f t="shared" si="47"/>
        <v>30399.404514505586</v>
      </c>
      <c r="H430" s="16">
        <f t="shared" si="48"/>
        <v>78914.62687987769</v>
      </c>
    </row>
    <row r="431" spans="2:8" ht="12.75">
      <c r="B431" s="36">
        <f t="shared" si="42"/>
        <v>410</v>
      </c>
      <c r="C431" s="14">
        <f t="shared" si="43"/>
        <v>54051</v>
      </c>
      <c r="D431" s="15">
        <f t="shared" si="44"/>
        <v>30399.404514505586</v>
      </c>
      <c r="E431" s="15">
        <f t="shared" si="45"/>
        <v>63.07876436759909</v>
      </c>
      <c r="F431" s="15">
        <f t="shared" si="46"/>
        <v>397.83864972866513</v>
      </c>
      <c r="G431" s="31">
        <f t="shared" si="47"/>
        <v>30001.56586477692</v>
      </c>
      <c r="H431" s="16">
        <f t="shared" si="48"/>
        <v>78977.70564424529</v>
      </c>
    </row>
    <row r="432" spans="2:8" ht="12.75">
      <c r="B432" s="36">
        <f t="shared" si="42"/>
        <v>411</v>
      </c>
      <c r="C432" s="14">
        <f t="shared" si="43"/>
        <v>54082</v>
      </c>
      <c r="D432" s="15">
        <f t="shared" si="44"/>
        <v>30001.56586477692</v>
      </c>
      <c r="E432" s="15">
        <f t="shared" si="45"/>
        <v>62.25324916941211</v>
      </c>
      <c r="F432" s="15">
        <f t="shared" si="46"/>
        <v>398.6641649268521</v>
      </c>
      <c r="G432" s="31">
        <f t="shared" si="47"/>
        <v>29602.901699850067</v>
      </c>
      <c r="H432" s="16">
        <f t="shared" si="48"/>
        <v>79039.9588934147</v>
      </c>
    </row>
    <row r="433" spans="2:8" ht="12.75">
      <c r="B433" s="36">
        <f t="shared" si="42"/>
        <v>412</v>
      </c>
      <c r="C433" s="14">
        <f t="shared" si="43"/>
        <v>54113</v>
      </c>
      <c r="D433" s="15">
        <f t="shared" si="44"/>
        <v>29602.901699850067</v>
      </c>
      <c r="E433" s="15">
        <f t="shared" si="45"/>
        <v>61.42602102718889</v>
      </c>
      <c r="F433" s="15">
        <f t="shared" si="46"/>
        <v>399.49139306907534</v>
      </c>
      <c r="G433" s="31">
        <f t="shared" si="47"/>
        <v>29203.410306780992</v>
      </c>
      <c r="H433" s="16">
        <f t="shared" si="48"/>
        <v>79101.3849144419</v>
      </c>
    </row>
    <row r="434" spans="2:8" ht="12.75">
      <c r="B434" s="36">
        <f t="shared" si="42"/>
        <v>413</v>
      </c>
      <c r="C434" s="14">
        <f t="shared" si="43"/>
        <v>54142</v>
      </c>
      <c r="D434" s="15">
        <f t="shared" si="44"/>
        <v>29203.410306780992</v>
      </c>
      <c r="E434" s="15">
        <f t="shared" si="45"/>
        <v>60.597076386570556</v>
      </c>
      <c r="F434" s="15">
        <f t="shared" si="46"/>
        <v>400.32033770969366</v>
      </c>
      <c r="G434" s="31">
        <f t="shared" si="47"/>
        <v>28803.089969071298</v>
      </c>
      <c r="H434" s="16">
        <f t="shared" si="48"/>
        <v>79161.98199082847</v>
      </c>
    </row>
    <row r="435" spans="2:8" ht="12.75">
      <c r="B435" s="36">
        <f t="shared" si="42"/>
        <v>414</v>
      </c>
      <c r="C435" s="14">
        <f t="shared" si="43"/>
        <v>54173</v>
      </c>
      <c r="D435" s="15">
        <f t="shared" si="44"/>
        <v>28803.089969071298</v>
      </c>
      <c r="E435" s="15">
        <f t="shared" si="45"/>
        <v>59.766411685822945</v>
      </c>
      <c r="F435" s="15">
        <f t="shared" si="46"/>
        <v>401.15100241044127</v>
      </c>
      <c r="G435" s="31">
        <f t="shared" si="47"/>
        <v>28401.938966660855</v>
      </c>
      <c r="H435" s="16">
        <f t="shared" si="48"/>
        <v>79221.74840251429</v>
      </c>
    </row>
    <row r="436" spans="2:8" ht="12.75">
      <c r="B436" s="36">
        <f t="shared" si="42"/>
        <v>415</v>
      </c>
      <c r="C436" s="14">
        <f t="shared" si="43"/>
        <v>54203</v>
      </c>
      <c r="D436" s="15">
        <f t="shared" si="44"/>
        <v>28401.938966660855</v>
      </c>
      <c r="E436" s="15">
        <f t="shared" si="45"/>
        <v>58.934023355821274</v>
      </c>
      <c r="F436" s="15">
        <f t="shared" si="46"/>
        <v>401.9833907404429</v>
      </c>
      <c r="G436" s="31">
        <f t="shared" si="47"/>
        <v>27999.955575920412</v>
      </c>
      <c r="H436" s="16">
        <f t="shared" si="48"/>
        <v>79280.68242587011</v>
      </c>
    </row>
    <row r="437" spans="2:8" ht="12.75">
      <c r="B437" s="36">
        <f t="shared" si="42"/>
        <v>416</v>
      </c>
      <c r="C437" s="14">
        <f t="shared" si="43"/>
        <v>54234</v>
      </c>
      <c r="D437" s="15">
        <f t="shared" si="44"/>
        <v>27999.955575920412</v>
      </c>
      <c r="E437" s="15">
        <f t="shared" si="45"/>
        <v>58.09990782003486</v>
      </c>
      <c r="F437" s="15">
        <f t="shared" si="46"/>
        <v>402.8175062762294</v>
      </c>
      <c r="G437" s="31">
        <f t="shared" si="47"/>
        <v>27597.13806964418</v>
      </c>
      <c r="H437" s="16">
        <f t="shared" si="48"/>
        <v>79338.78233369015</v>
      </c>
    </row>
    <row r="438" spans="2:8" ht="12.75">
      <c r="B438" s="36">
        <f t="shared" si="42"/>
        <v>417</v>
      </c>
      <c r="C438" s="14">
        <f t="shared" si="43"/>
        <v>54264</v>
      </c>
      <c r="D438" s="15">
        <f t="shared" si="44"/>
        <v>27597.13806964418</v>
      </c>
      <c r="E438" s="15">
        <f t="shared" si="45"/>
        <v>57.26406149451168</v>
      </c>
      <c r="F438" s="15">
        <f t="shared" si="46"/>
        <v>403.65335260175254</v>
      </c>
      <c r="G438" s="31">
        <f t="shared" si="47"/>
        <v>27193.48471704243</v>
      </c>
      <c r="H438" s="16">
        <f t="shared" si="48"/>
        <v>79396.04639518466</v>
      </c>
    </row>
    <row r="439" spans="2:8" ht="12.75">
      <c r="B439" s="36">
        <f t="shared" si="42"/>
        <v>418</v>
      </c>
      <c r="C439" s="14">
        <f t="shared" si="43"/>
        <v>54295</v>
      </c>
      <c r="D439" s="15">
        <f t="shared" si="44"/>
        <v>27193.48471704243</v>
      </c>
      <c r="E439" s="15">
        <f t="shared" si="45"/>
        <v>56.42648078786304</v>
      </c>
      <c r="F439" s="15">
        <f t="shared" si="46"/>
        <v>404.49093330840117</v>
      </c>
      <c r="G439" s="31">
        <f t="shared" si="47"/>
        <v>26788.99378373403</v>
      </c>
      <c r="H439" s="16">
        <f t="shared" si="48"/>
        <v>79452.47287597253</v>
      </c>
    </row>
    <row r="440" spans="2:8" ht="12.75">
      <c r="B440" s="36">
        <f t="shared" si="42"/>
        <v>419</v>
      </c>
      <c r="C440" s="14">
        <f t="shared" si="43"/>
        <v>54326</v>
      </c>
      <c r="D440" s="15">
        <f t="shared" si="44"/>
        <v>26788.99378373403</v>
      </c>
      <c r="E440" s="15">
        <f t="shared" si="45"/>
        <v>55.58716210124811</v>
      </c>
      <c r="F440" s="15">
        <f t="shared" si="46"/>
        <v>405.3302519950161</v>
      </c>
      <c r="G440" s="31">
        <f t="shared" si="47"/>
        <v>26383.663531739014</v>
      </c>
      <c r="H440" s="16">
        <f t="shared" si="48"/>
        <v>79508.06003807377</v>
      </c>
    </row>
    <row r="441" spans="2:8" ht="12.75">
      <c r="B441" s="36">
        <f t="shared" si="42"/>
        <v>420</v>
      </c>
      <c r="C441" s="14">
        <f t="shared" si="43"/>
        <v>54356</v>
      </c>
      <c r="D441" s="15">
        <f t="shared" si="44"/>
        <v>26383.663531739014</v>
      </c>
      <c r="E441" s="15">
        <f t="shared" si="45"/>
        <v>54.746101828358455</v>
      </c>
      <c r="F441" s="15">
        <f t="shared" si="46"/>
        <v>406.17131226790576</v>
      </c>
      <c r="G441" s="31">
        <f t="shared" si="47"/>
        <v>25977.492219471107</v>
      </c>
      <c r="H441" s="16">
        <f t="shared" si="48"/>
        <v>79562.80613990214</v>
      </c>
    </row>
    <row r="442" spans="2:8" ht="12.75">
      <c r="B442" s="36">
        <f t="shared" si="42"/>
        <v>421</v>
      </c>
      <c r="C442" s="14">
        <f t="shared" si="43"/>
        <v>54387</v>
      </c>
      <c r="D442" s="15">
        <f t="shared" si="44"/>
        <v>25977.492219471107</v>
      </c>
      <c r="E442" s="15">
        <f t="shared" si="45"/>
        <v>53.903296355402546</v>
      </c>
      <c r="F442" s="15">
        <f t="shared" si="46"/>
        <v>407.0141177408617</v>
      </c>
      <c r="G442" s="31">
        <f t="shared" si="47"/>
        <v>25570.478101730245</v>
      </c>
      <c r="H442" s="16">
        <f t="shared" si="48"/>
        <v>79616.70943625754</v>
      </c>
    </row>
    <row r="443" spans="2:8" ht="12.75">
      <c r="B443" s="36">
        <f t="shared" si="42"/>
        <v>422</v>
      </c>
      <c r="C443" s="14">
        <f t="shared" si="43"/>
        <v>54417</v>
      </c>
      <c r="D443" s="15">
        <f t="shared" si="44"/>
        <v>25570.478101730245</v>
      </c>
      <c r="E443" s="15">
        <f t="shared" si="45"/>
        <v>53.05874206109026</v>
      </c>
      <c r="F443" s="15">
        <f t="shared" si="46"/>
        <v>407.858672035174</v>
      </c>
      <c r="G443" s="31">
        <f t="shared" si="47"/>
        <v>25162.61942969507</v>
      </c>
      <c r="H443" s="16">
        <f t="shared" si="48"/>
        <v>79669.76817831864</v>
      </c>
    </row>
    <row r="444" spans="2:8" ht="12.75">
      <c r="B444" s="36">
        <f t="shared" si="42"/>
        <v>423</v>
      </c>
      <c r="C444" s="14">
        <f t="shared" si="43"/>
        <v>54448</v>
      </c>
      <c r="D444" s="15">
        <f t="shared" si="44"/>
        <v>25162.61942969507</v>
      </c>
      <c r="E444" s="15">
        <f t="shared" si="45"/>
        <v>52.212435316617274</v>
      </c>
      <c r="F444" s="15">
        <f t="shared" si="46"/>
        <v>408.7049787796469</v>
      </c>
      <c r="G444" s="31">
        <f t="shared" si="47"/>
        <v>24753.914450915425</v>
      </c>
      <c r="H444" s="16">
        <f t="shared" si="48"/>
        <v>79721.98061363526</v>
      </c>
    </row>
    <row r="445" spans="2:8" ht="12.75">
      <c r="B445" s="36">
        <f t="shared" si="42"/>
        <v>424</v>
      </c>
      <c r="C445" s="14">
        <f t="shared" si="43"/>
        <v>54479</v>
      </c>
      <c r="D445" s="15">
        <f t="shared" si="44"/>
        <v>24753.914450915425</v>
      </c>
      <c r="E445" s="15">
        <f t="shared" si="45"/>
        <v>51.364372485649504</v>
      </c>
      <c r="F445" s="15">
        <f t="shared" si="46"/>
        <v>409.55304161061474</v>
      </c>
      <c r="G445" s="31">
        <f t="shared" si="47"/>
        <v>24344.36140930481</v>
      </c>
      <c r="H445" s="16">
        <f t="shared" si="48"/>
        <v>79773.34498612091</v>
      </c>
    </row>
    <row r="446" spans="2:8" ht="12.75">
      <c r="B446" s="36">
        <f t="shared" si="42"/>
        <v>425</v>
      </c>
      <c r="C446" s="14">
        <f t="shared" si="43"/>
        <v>54507</v>
      </c>
      <c r="D446" s="15">
        <f t="shared" si="44"/>
        <v>24344.36140930481</v>
      </c>
      <c r="E446" s="15">
        <f t="shared" si="45"/>
        <v>50.51454992430748</v>
      </c>
      <c r="F446" s="15">
        <f t="shared" si="46"/>
        <v>410.40286417195676</v>
      </c>
      <c r="G446" s="31">
        <f t="shared" si="47"/>
        <v>23933.958545132853</v>
      </c>
      <c r="H446" s="16">
        <f t="shared" si="48"/>
        <v>79823.85953604522</v>
      </c>
    </row>
    <row r="447" spans="2:8" ht="12.75">
      <c r="B447" s="36">
        <f t="shared" si="42"/>
        <v>426</v>
      </c>
      <c r="C447" s="14">
        <f t="shared" si="43"/>
        <v>54538</v>
      </c>
      <c r="D447" s="15">
        <f t="shared" si="44"/>
        <v>23933.958545132853</v>
      </c>
      <c r="E447" s="15">
        <f t="shared" si="45"/>
        <v>49.66296398115067</v>
      </c>
      <c r="F447" s="15">
        <f t="shared" si="46"/>
        <v>411.25445011511357</v>
      </c>
      <c r="G447" s="31">
        <f t="shared" si="47"/>
        <v>23522.70409501774</v>
      </c>
      <c r="H447" s="16">
        <f t="shared" si="48"/>
        <v>79873.52250002636</v>
      </c>
    </row>
    <row r="448" spans="2:8" ht="12.75">
      <c r="B448" s="36">
        <f t="shared" si="42"/>
        <v>427</v>
      </c>
      <c r="C448" s="14">
        <f t="shared" si="43"/>
        <v>54568</v>
      </c>
      <c r="D448" s="15">
        <f t="shared" si="44"/>
        <v>23522.70409501774</v>
      </c>
      <c r="E448" s="15">
        <f t="shared" si="45"/>
        <v>48.80961099716181</v>
      </c>
      <c r="F448" s="15">
        <f t="shared" si="46"/>
        <v>412.1078030991024</v>
      </c>
      <c r="G448" s="31">
        <f t="shared" si="47"/>
        <v>23110.59629191864</v>
      </c>
      <c r="H448" s="16">
        <f t="shared" si="48"/>
        <v>79922.33211102353</v>
      </c>
    </row>
    <row r="449" spans="2:8" ht="12.75">
      <c r="B449" s="36">
        <f t="shared" si="42"/>
        <v>428</v>
      </c>
      <c r="C449" s="14">
        <f t="shared" si="43"/>
        <v>54599</v>
      </c>
      <c r="D449" s="15">
        <f t="shared" si="44"/>
        <v>23110.59629191864</v>
      </c>
      <c r="E449" s="15">
        <f t="shared" si="45"/>
        <v>47.95448730573118</v>
      </c>
      <c r="F449" s="15">
        <f t="shared" si="46"/>
        <v>412.96292679053306</v>
      </c>
      <c r="G449" s="31">
        <f t="shared" si="47"/>
        <v>22697.633365128106</v>
      </c>
      <c r="H449" s="16">
        <f t="shared" si="48"/>
        <v>79970.28659832926</v>
      </c>
    </row>
    <row r="450" spans="2:8" ht="12.75">
      <c r="B450" s="36">
        <f t="shared" si="42"/>
        <v>429</v>
      </c>
      <c r="C450" s="14">
        <f t="shared" si="43"/>
        <v>54629</v>
      </c>
      <c r="D450" s="15">
        <f t="shared" si="44"/>
        <v>22697.633365128106</v>
      </c>
      <c r="E450" s="15">
        <f t="shared" si="45"/>
        <v>47.09758923264082</v>
      </c>
      <c r="F450" s="15">
        <f t="shared" si="46"/>
        <v>413.8198248636234</v>
      </c>
      <c r="G450" s="31">
        <f t="shared" si="47"/>
        <v>22283.813540264484</v>
      </c>
      <c r="H450" s="16">
        <f t="shared" si="48"/>
        <v>80017.3841875619</v>
      </c>
    </row>
    <row r="451" spans="2:8" ht="12.75">
      <c r="B451" s="36">
        <f t="shared" si="42"/>
        <v>430</v>
      </c>
      <c r="C451" s="14">
        <f t="shared" si="43"/>
        <v>54660</v>
      </c>
      <c r="D451" s="15">
        <f t="shared" si="44"/>
        <v>22283.813540264484</v>
      </c>
      <c r="E451" s="15">
        <f t="shared" si="45"/>
        <v>46.238913096048805</v>
      </c>
      <c r="F451" s="15">
        <f t="shared" si="46"/>
        <v>414.6785010002154</v>
      </c>
      <c r="G451" s="31">
        <f t="shared" si="47"/>
        <v>21869.135039264267</v>
      </c>
      <c r="H451" s="16">
        <f t="shared" si="48"/>
        <v>80063.62310065795</v>
      </c>
    </row>
    <row r="452" spans="2:8" ht="12.75">
      <c r="B452" s="36">
        <f t="shared" si="42"/>
        <v>431</v>
      </c>
      <c r="C452" s="14">
        <f t="shared" si="43"/>
        <v>54691</v>
      </c>
      <c r="D452" s="15">
        <f t="shared" si="44"/>
        <v>21869.135039264267</v>
      </c>
      <c r="E452" s="15">
        <f t="shared" si="45"/>
        <v>45.378455206473355</v>
      </c>
      <c r="F452" s="15">
        <f t="shared" si="46"/>
        <v>415.5389588897909</v>
      </c>
      <c r="G452" s="31">
        <f t="shared" si="47"/>
        <v>21453.596080374475</v>
      </c>
      <c r="H452" s="16">
        <f t="shared" si="48"/>
        <v>80109.00155586442</v>
      </c>
    </row>
    <row r="453" spans="2:8" ht="12.75">
      <c r="B453" s="36">
        <f t="shared" si="42"/>
        <v>432</v>
      </c>
      <c r="C453" s="14">
        <f t="shared" si="43"/>
        <v>54721</v>
      </c>
      <c r="D453" s="15">
        <f t="shared" si="44"/>
        <v>21453.596080374475</v>
      </c>
      <c r="E453" s="15">
        <f t="shared" si="45"/>
        <v>44.516211866777034</v>
      </c>
      <c r="F453" s="15">
        <f t="shared" si="46"/>
        <v>416.4012022294872</v>
      </c>
      <c r="G453" s="31">
        <f t="shared" si="47"/>
        <v>21037.194878144986</v>
      </c>
      <c r="H453" s="16">
        <f t="shared" si="48"/>
        <v>80153.5177677312</v>
      </c>
    </row>
    <row r="454" spans="2:8" ht="12.75">
      <c r="B454" s="36">
        <f t="shared" si="42"/>
        <v>433</v>
      </c>
      <c r="C454" s="14">
        <f t="shared" si="43"/>
        <v>54752</v>
      </c>
      <c r="D454" s="15">
        <f t="shared" si="44"/>
        <v>21037.194878144986</v>
      </c>
      <c r="E454" s="15">
        <f t="shared" si="45"/>
        <v>43.65217937215085</v>
      </c>
      <c r="F454" s="15">
        <f t="shared" si="46"/>
        <v>417.2652347241134</v>
      </c>
      <c r="G454" s="31">
        <f t="shared" si="47"/>
        <v>20619.929643420874</v>
      </c>
      <c r="H454" s="16">
        <f t="shared" si="48"/>
        <v>80197.16994710335</v>
      </c>
    </row>
    <row r="455" spans="2:8" ht="12.75">
      <c r="B455" s="36">
        <f t="shared" si="42"/>
        <v>434</v>
      </c>
      <c r="C455" s="14">
        <f t="shared" si="43"/>
        <v>54782</v>
      </c>
      <c r="D455" s="15">
        <f t="shared" si="44"/>
        <v>20619.929643420874</v>
      </c>
      <c r="E455" s="15">
        <f t="shared" si="45"/>
        <v>42.786354010098314</v>
      </c>
      <c r="F455" s="15">
        <f t="shared" si="46"/>
        <v>418.1310600861659</v>
      </c>
      <c r="G455" s="31">
        <f t="shared" si="47"/>
        <v>20201.79858333471</v>
      </c>
      <c r="H455" s="16">
        <f t="shared" si="48"/>
        <v>80239.95630111345</v>
      </c>
    </row>
    <row r="456" spans="2:8" ht="12.75">
      <c r="B456" s="36">
        <f t="shared" si="42"/>
        <v>435</v>
      </c>
      <c r="C456" s="14">
        <f t="shared" si="43"/>
        <v>54813</v>
      </c>
      <c r="D456" s="15">
        <f t="shared" si="44"/>
        <v>20201.79858333471</v>
      </c>
      <c r="E456" s="15">
        <f t="shared" si="45"/>
        <v>41.91873206041952</v>
      </c>
      <c r="F456" s="15">
        <f t="shared" si="46"/>
        <v>418.9986820358447</v>
      </c>
      <c r="G456" s="31">
        <f t="shared" si="47"/>
        <v>19782.799901298862</v>
      </c>
      <c r="H456" s="16">
        <f t="shared" si="48"/>
        <v>80281.87503317387</v>
      </c>
    </row>
    <row r="457" spans="2:8" ht="12.75">
      <c r="B457" s="36">
        <f t="shared" si="42"/>
        <v>436</v>
      </c>
      <c r="C457" s="14">
        <f t="shared" si="43"/>
        <v>54844</v>
      </c>
      <c r="D457" s="15">
        <f t="shared" si="44"/>
        <v>19782.799901298862</v>
      </c>
      <c r="E457" s="15">
        <f t="shared" si="45"/>
        <v>41.04930979519514</v>
      </c>
      <c r="F457" s="15">
        <f t="shared" si="46"/>
        <v>419.8681043010691</v>
      </c>
      <c r="G457" s="31">
        <f t="shared" si="47"/>
        <v>19362.931796997793</v>
      </c>
      <c r="H457" s="16">
        <f t="shared" si="48"/>
        <v>80322.92434296907</v>
      </c>
    </row>
    <row r="458" spans="2:8" ht="12.75">
      <c r="B458" s="36">
        <f t="shared" si="42"/>
        <v>437</v>
      </c>
      <c r="C458" s="14">
        <f t="shared" si="43"/>
        <v>54872</v>
      </c>
      <c r="D458" s="15">
        <f t="shared" si="44"/>
        <v>19362.931796997793</v>
      </c>
      <c r="E458" s="15">
        <f t="shared" si="45"/>
        <v>40.17808347877042</v>
      </c>
      <c r="F458" s="15">
        <f t="shared" si="46"/>
        <v>420.7393306174938</v>
      </c>
      <c r="G458" s="31">
        <f t="shared" si="47"/>
        <v>18942.1924663803</v>
      </c>
      <c r="H458" s="16">
        <f t="shared" si="48"/>
        <v>80363.10242644783</v>
      </c>
    </row>
    <row r="459" spans="2:8" ht="12.75">
      <c r="B459" s="36">
        <f t="shared" si="42"/>
        <v>438</v>
      </c>
      <c r="C459" s="14">
        <f t="shared" si="43"/>
        <v>54903</v>
      </c>
      <c r="D459" s="15">
        <f t="shared" si="44"/>
        <v>18942.1924663803</v>
      </c>
      <c r="E459" s="15">
        <f t="shared" si="45"/>
        <v>39.30504936773912</v>
      </c>
      <c r="F459" s="15">
        <f t="shared" si="46"/>
        <v>421.6123647285251</v>
      </c>
      <c r="G459" s="31">
        <f t="shared" si="47"/>
        <v>18520.580101651776</v>
      </c>
      <c r="H459" s="16">
        <f t="shared" si="48"/>
        <v>80402.40747581558</v>
      </c>
    </row>
    <row r="460" spans="2:8" ht="12.75">
      <c r="B460" s="36">
        <f t="shared" si="42"/>
        <v>439</v>
      </c>
      <c r="C460" s="14">
        <f t="shared" si="43"/>
        <v>54933</v>
      </c>
      <c r="D460" s="15">
        <f t="shared" si="44"/>
        <v>18520.580101651776</v>
      </c>
      <c r="E460" s="15">
        <f t="shared" si="45"/>
        <v>38.43020371092744</v>
      </c>
      <c r="F460" s="15">
        <f t="shared" si="46"/>
        <v>422.48721038533677</v>
      </c>
      <c r="G460" s="31">
        <f t="shared" si="47"/>
        <v>18098.09289126644</v>
      </c>
      <c r="H460" s="16">
        <f t="shared" si="48"/>
        <v>80440.8376795265</v>
      </c>
    </row>
    <row r="461" spans="2:8" ht="12.75">
      <c r="B461" s="36">
        <f t="shared" si="42"/>
        <v>440</v>
      </c>
      <c r="C461" s="14">
        <f t="shared" si="43"/>
        <v>54964</v>
      </c>
      <c r="D461" s="15">
        <f t="shared" si="44"/>
        <v>18098.09289126644</v>
      </c>
      <c r="E461" s="15">
        <f t="shared" si="45"/>
        <v>37.55354274937786</v>
      </c>
      <c r="F461" s="15">
        <f t="shared" si="46"/>
        <v>423.36387134688636</v>
      </c>
      <c r="G461" s="31">
        <f t="shared" si="47"/>
        <v>17674.729019919552</v>
      </c>
      <c r="H461" s="16">
        <f t="shared" si="48"/>
        <v>80478.39122227588</v>
      </c>
    </row>
    <row r="462" spans="2:8" ht="12.75">
      <c r="B462" s="36">
        <f t="shared" si="42"/>
        <v>441</v>
      </c>
      <c r="C462" s="14">
        <f t="shared" si="43"/>
        <v>54994</v>
      </c>
      <c r="D462" s="15">
        <f t="shared" si="44"/>
        <v>17674.729019919552</v>
      </c>
      <c r="E462" s="15">
        <f t="shared" si="45"/>
        <v>36.67506271633307</v>
      </c>
      <c r="F462" s="15">
        <f t="shared" si="46"/>
        <v>424.24235137993116</v>
      </c>
      <c r="G462" s="31">
        <f t="shared" si="47"/>
        <v>17250.486668539623</v>
      </c>
      <c r="H462" s="16">
        <f t="shared" si="48"/>
        <v>80515.06628499221</v>
      </c>
    </row>
    <row r="463" spans="2:8" ht="12.75">
      <c r="B463" s="36">
        <f t="shared" si="42"/>
        <v>442</v>
      </c>
      <c r="C463" s="14">
        <f t="shared" si="43"/>
        <v>55025</v>
      </c>
      <c r="D463" s="15">
        <f t="shared" si="44"/>
        <v>17250.486668539623</v>
      </c>
      <c r="E463" s="15">
        <f t="shared" si="45"/>
        <v>35.794759837219715</v>
      </c>
      <c r="F463" s="15">
        <f t="shared" si="46"/>
        <v>425.1226542590445</v>
      </c>
      <c r="G463" s="31">
        <f t="shared" si="47"/>
        <v>16825.364014280578</v>
      </c>
      <c r="H463" s="16">
        <f t="shared" si="48"/>
        <v>80550.86104482943</v>
      </c>
    </row>
    <row r="464" spans="2:8" ht="12.75">
      <c r="B464" s="36">
        <f t="shared" si="42"/>
        <v>443</v>
      </c>
      <c r="C464" s="14">
        <f t="shared" si="43"/>
        <v>55056</v>
      </c>
      <c r="D464" s="15">
        <f t="shared" si="44"/>
        <v>16825.364014280578</v>
      </c>
      <c r="E464" s="15">
        <f t="shared" si="45"/>
        <v>34.9126303296322</v>
      </c>
      <c r="F464" s="15">
        <f t="shared" si="46"/>
        <v>426.00478376663204</v>
      </c>
      <c r="G464" s="31">
        <f t="shared" si="47"/>
        <v>16399.359230513946</v>
      </c>
      <c r="H464" s="16">
        <f t="shared" si="48"/>
        <v>80585.77367515907</v>
      </c>
    </row>
    <row r="465" spans="2:8" ht="12.75">
      <c r="B465" s="36">
        <f t="shared" si="42"/>
        <v>444</v>
      </c>
      <c r="C465" s="14">
        <f t="shared" si="43"/>
        <v>55086</v>
      </c>
      <c r="D465" s="15">
        <f t="shared" si="44"/>
        <v>16399.359230513946</v>
      </c>
      <c r="E465" s="15">
        <f t="shared" si="45"/>
        <v>34.02867040331644</v>
      </c>
      <c r="F465" s="15">
        <f t="shared" si="46"/>
        <v>426.8887436929478</v>
      </c>
      <c r="G465" s="31">
        <f t="shared" si="47"/>
        <v>15972.470486821</v>
      </c>
      <c r="H465" s="16">
        <f t="shared" si="48"/>
        <v>80619.80234556239</v>
      </c>
    </row>
    <row r="466" spans="2:8" ht="12.75">
      <c r="B466" s="36">
        <f t="shared" si="42"/>
        <v>445</v>
      </c>
      <c r="C466" s="14">
        <f t="shared" si="43"/>
        <v>55117</v>
      </c>
      <c r="D466" s="15">
        <f t="shared" si="44"/>
        <v>15972.470486821</v>
      </c>
      <c r="E466" s="15">
        <f t="shared" si="45"/>
        <v>33.14287626015357</v>
      </c>
      <c r="F466" s="15">
        <f t="shared" si="46"/>
        <v>427.77453783611065</v>
      </c>
      <c r="G466" s="31">
        <f t="shared" si="47"/>
        <v>15544.695948984889</v>
      </c>
      <c r="H466" s="16">
        <f t="shared" si="48"/>
        <v>80652.94522182255</v>
      </c>
    </row>
    <row r="467" spans="2:8" ht="12.75">
      <c r="B467" s="36">
        <f t="shared" si="42"/>
        <v>446</v>
      </c>
      <c r="C467" s="14">
        <f t="shared" si="43"/>
        <v>55147</v>
      </c>
      <c r="D467" s="15">
        <f t="shared" si="44"/>
        <v>15544.695948984889</v>
      </c>
      <c r="E467" s="15">
        <f t="shared" si="45"/>
        <v>32.25524409414364</v>
      </c>
      <c r="F467" s="15">
        <f t="shared" si="46"/>
        <v>428.6621700021206</v>
      </c>
      <c r="G467" s="31">
        <f t="shared" si="47"/>
        <v>15116.033778982768</v>
      </c>
      <c r="H467" s="16">
        <f t="shared" si="48"/>
        <v>80685.2004659167</v>
      </c>
    </row>
    <row r="468" spans="2:8" ht="12.75">
      <c r="B468" s="36">
        <f t="shared" si="42"/>
        <v>447</v>
      </c>
      <c r="C468" s="14">
        <f t="shared" si="43"/>
        <v>55178</v>
      </c>
      <c r="D468" s="15">
        <f t="shared" si="44"/>
        <v>15116.033778982768</v>
      </c>
      <c r="E468" s="15">
        <f t="shared" si="45"/>
        <v>31.365770091389244</v>
      </c>
      <c r="F468" s="15">
        <f t="shared" si="46"/>
        <v>429.55164400487496</v>
      </c>
      <c r="G468" s="31">
        <f t="shared" si="47"/>
        <v>14686.482134977894</v>
      </c>
      <c r="H468" s="16">
        <f t="shared" si="48"/>
        <v>80716.56623600809</v>
      </c>
    </row>
    <row r="469" spans="2:8" ht="12.75">
      <c r="B469" s="36">
        <f t="shared" si="42"/>
        <v>448</v>
      </c>
      <c r="C469" s="14">
        <f t="shared" si="43"/>
        <v>55209</v>
      </c>
      <c r="D469" s="15">
        <f t="shared" si="44"/>
        <v>14686.482134977894</v>
      </c>
      <c r="E469" s="15">
        <f t="shared" si="45"/>
        <v>30.47445043007913</v>
      </c>
      <c r="F469" s="15">
        <f t="shared" si="46"/>
        <v>430.4429636661851</v>
      </c>
      <c r="G469" s="31">
        <f t="shared" si="47"/>
        <v>14256.03917131171</v>
      </c>
      <c r="H469" s="16">
        <f t="shared" si="48"/>
        <v>80747.04068643817</v>
      </c>
    </row>
    <row r="470" spans="2:8" ht="12.75">
      <c r="B470" s="36">
        <f t="shared" si="42"/>
        <v>449</v>
      </c>
      <c r="C470" s="14">
        <f t="shared" si="43"/>
        <v>55237</v>
      </c>
      <c r="D470" s="15">
        <f t="shared" si="44"/>
        <v>14256.03917131171</v>
      </c>
      <c r="E470" s="15">
        <f t="shared" si="45"/>
        <v>29.5812812804718</v>
      </c>
      <c r="F470" s="15">
        <f t="shared" si="46"/>
        <v>431.33613281579244</v>
      </c>
      <c r="G470" s="31">
        <f t="shared" si="47"/>
        <v>13824.703038495918</v>
      </c>
      <c r="H470" s="16">
        <f t="shared" si="48"/>
        <v>80776.62196771863</v>
      </c>
    </row>
    <row r="471" spans="2:8" ht="12.75">
      <c r="B471" s="36">
        <f t="shared" si="42"/>
        <v>450</v>
      </c>
      <c r="C471" s="14">
        <f t="shared" si="43"/>
        <v>55268</v>
      </c>
      <c r="D471" s="15">
        <f t="shared" si="44"/>
        <v>13824.703038495918</v>
      </c>
      <c r="E471" s="15">
        <f t="shared" si="45"/>
        <v>28.68625880487903</v>
      </c>
      <c r="F471" s="15">
        <f t="shared" si="46"/>
        <v>432.2311552913852</v>
      </c>
      <c r="G471" s="31">
        <f t="shared" si="47"/>
        <v>13392.471883204533</v>
      </c>
      <c r="H471" s="16">
        <f t="shared" si="48"/>
        <v>80805.30822652351</v>
      </c>
    </row>
    <row r="472" spans="2:8" ht="12.75">
      <c r="B472" s="36">
        <f t="shared" si="42"/>
        <v>451</v>
      </c>
      <c r="C472" s="14">
        <f t="shared" si="43"/>
        <v>55298</v>
      </c>
      <c r="D472" s="15">
        <f t="shared" si="44"/>
        <v>13392.471883204533</v>
      </c>
      <c r="E472" s="15">
        <f t="shared" si="45"/>
        <v>27.789379157649407</v>
      </c>
      <c r="F472" s="15">
        <f t="shared" si="46"/>
        <v>433.1280349386148</v>
      </c>
      <c r="G472" s="31">
        <f t="shared" si="47"/>
        <v>12959.343848265918</v>
      </c>
      <c r="H472" s="16">
        <f t="shared" si="48"/>
        <v>80833.09760568116</v>
      </c>
    </row>
    <row r="473" spans="2:8" ht="12.75">
      <c r="B473" s="36">
        <f aca="true" t="shared" si="49" ref="B473:B536">pagam.Num</f>
        <v>452</v>
      </c>
      <c r="C473" s="14">
        <f aca="true" t="shared" si="50" ref="C473:C536">Mostra.Data</f>
        <v>55329</v>
      </c>
      <c r="D473" s="15">
        <f aca="true" t="shared" si="51" ref="D473:D536">Bil.Iniz</f>
        <v>12959.343848265918</v>
      </c>
      <c r="E473" s="15">
        <f aca="true" t="shared" si="52" ref="E473:E536">Interesse</f>
        <v>26.890638485151783</v>
      </c>
      <c r="F473" s="15">
        <f aca="true" t="shared" si="53" ref="F473:F536">Capitale</f>
        <v>434.02677561111244</v>
      </c>
      <c r="G473" s="31">
        <f aca="true" t="shared" si="54" ref="G473:G536">Bilancio.finale</f>
        <v>12525.317072654807</v>
      </c>
      <c r="H473" s="16">
        <f aca="true" t="shared" si="55" ref="H473:H536">Interesse.Comp</f>
        <v>80859.98824416632</v>
      </c>
    </row>
    <row r="474" spans="2:8" ht="12.75">
      <c r="B474" s="36">
        <f t="shared" si="49"/>
        <v>453</v>
      </c>
      <c r="C474" s="14">
        <f t="shared" si="50"/>
        <v>55359</v>
      </c>
      <c r="D474" s="15">
        <f t="shared" si="51"/>
        <v>12525.317072654807</v>
      </c>
      <c r="E474" s="15">
        <f t="shared" si="52"/>
        <v>25.990032925758726</v>
      </c>
      <c r="F474" s="15">
        <f t="shared" si="53"/>
        <v>434.9273811705055</v>
      </c>
      <c r="G474" s="31">
        <f t="shared" si="54"/>
        <v>12090.3896914843</v>
      </c>
      <c r="H474" s="16">
        <f t="shared" si="55"/>
        <v>80885.97827709209</v>
      </c>
    </row>
    <row r="475" spans="2:8" ht="12.75">
      <c r="B475" s="36">
        <f t="shared" si="49"/>
        <v>454</v>
      </c>
      <c r="C475" s="14">
        <f t="shared" si="50"/>
        <v>55390</v>
      </c>
      <c r="D475" s="15">
        <f t="shared" si="51"/>
        <v>12090.3896914843</v>
      </c>
      <c r="E475" s="15">
        <f t="shared" si="52"/>
        <v>25.087558609829923</v>
      </c>
      <c r="F475" s="15">
        <f t="shared" si="53"/>
        <v>435.8298554864343</v>
      </c>
      <c r="G475" s="31">
        <f t="shared" si="54"/>
        <v>11654.559835997867</v>
      </c>
      <c r="H475" s="16">
        <f t="shared" si="55"/>
        <v>80911.06583570191</v>
      </c>
    </row>
    <row r="476" spans="2:8" ht="12.75">
      <c r="B476" s="36">
        <f t="shared" si="49"/>
        <v>455</v>
      </c>
      <c r="C476" s="14">
        <f t="shared" si="50"/>
        <v>55421</v>
      </c>
      <c r="D476" s="15">
        <f t="shared" si="51"/>
        <v>11654.559835997867</v>
      </c>
      <c r="E476" s="15">
        <f t="shared" si="52"/>
        <v>24.183211659695573</v>
      </c>
      <c r="F476" s="15">
        <f t="shared" si="53"/>
        <v>436.73420243656864</v>
      </c>
      <c r="G476" s="31">
        <f t="shared" si="54"/>
        <v>11217.825633561299</v>
      </c>
      <c r="H476" s="16">
        <f t="shared" si="55"/>
        <v>80935.2490473616</v>
      </c>
    </row>
    <row r="477" spans="2:8" ht="12.75">
      <c r="B477" s="36">
        <f t="shared" si="49"/>
        <v>456</v>
      </c>
      <c r="C477" s="14">
        <f t="shared" si="50"/>
        <v>55451</v>
      </c>
      <c r="D477" s="15">
        <f t="shared" si="51"/>
        <v>11217.825633561299</v>
      </c>
      <c r="E477" s="15">
        <f t="shared" si="52"/>
        <v>23.276988189639695</v>
      </c>
      <c r="F477" s="15">
        <f t="shared" si="53"/>
        <v>437.6404259066245</v>
      </c>
      <c r="G477" s="31">
        <f t="shared" si="54"/>
        <v>10780.185207654675</v>
      </c>
      <c r="H477" s="16">
        <f t="shared" si="55"/>
        <v>80958.52603555124</v>
      </c>
    </row>
    <row r="478" spans="2:8" ht="12.75">
      <c r="B478" s="36">
        <f t="shared" si="49"/>
        <v>457</v>
      </c>
      <c r="C478" s="14">
        <f t="shared" si="50"/>
        <v>55482</v>
      </c>
      <c r="D478" s="15">
        <f t="shared" si="51"/>
        <v>10780.185207654675</v>
      </c>
      <c r="E478" s="15">
        <f t="shared" si="52"/>
        <v>22.36888430588345</v>
      </c>
      <c r="F478" s="15">
        <f t="shared" si="53"/>
        <v>438.54852979038077</v>
      </c>
      <c r="G478" s="31">
        <f t="shared" si="54"/>
        <v>10341.636677864293</v>
      </c>
      <c r="H478" s="16">
        <f t="shared" si="55"/>
        <v>80980.89491985712</v>
      </c>
    </row>
    <row r="479" spans="2:8" ht="12.75">
      <c r="B479" s="36">
        <f t="shared" si="49"/>
        <v>458</v>
      </c>
      <c r="C479" s="14">
        <f t="shared" si="50"/>
        <v>55512</v>
      </c>
      <c r="D479" s="15">
        <f t="shared" si="51"/>
        <v>10341.636677864293</v>
      </c>
      <c r="E479" s="15">
        <f t="shared" si="52"/>
        <v>21.45889610656841</v>
      </c>
      <c r="F479" s="15">
        <f t="shared" si="53"/>
        <v>439.4585179896958</v>
      </c>
      <c r="G479" s="31">
        <f t="shared" si="54"/>
        <v>9902.178159874598</v>
      </c>
      <c r="H479" s="16">
        <f t="shared" si="55"/>
        <v>81002.3538159637</v>
      </c>
    </row>
    <row r="480" spans="2:8" ht="12.75">
      <c r="B480" s="36">
        <f t="shared" si="49"/>
        <v>459</v>
      </c>
      <c r="C480" s="14">
        <f t="shared" si="50"/>
        <v>55543</v>
      </c>
      <c r="D480" s="15">
        <f t="shared" si="51"/>
        <v>9902.178159874598</v>
      </c>
      <c r="E480" s="15">
        <f t="shared" si="52"/>
        <v>20.54701968173979</v>
      </c>
      <c r="F480" s="15">
        <f t="shared" si="53"/>
        <v>440.3703944145244</v>
      </c>
      <c r="G480" s="31">
        <f t="shared" si="54"/>
        <v>9461.807765460075</v>
      </c>
      <c r="H480" s="16">
        <f t="shared" si="55"/>
        <v>81022.90083564543</v>
      </c>
    </row>
    <row r="481" spans="2:8" ht="12.75">
      <c r="B481" s="36">
        <f t="shared" si="49"/>
        <v>460</v>
      </c>
      <c r="C481" s="14">
        <f t="shared" si="50"/>
        <v>55574</v>
      </c>
      <c r="D481" s="15">
        <f t="shared" si="51"/>
        <v>9461.807765460075</v>
      </c>
      <c r="E481" s="15">
        <f t="shared" si="52"/>
        <v>19.633251113329656</v>
      </c>
      <c r="F481" s="15">
        <f t="shared" si="53"/>
        <v>441.28416298293456</v>
      </c>
      <c r="G481" s="31">
        <f t="shared" si="54"/>
        <v>9020.52360247714</v>
      </c>
      <c r="H481" s="16">
        <f t="shared" si="55"/>
        <v>81042.53408675877</v>
      </c>
    </row>
    <row r="482" spans="2:8" ht="12.75">
      <c r="B482" s="36">
        <f t="shared" si="49"/>
        <v>461</v>
      </c>
      <c r="C482" s="14">
        <f t="shared" si="50"/>
        <v>55603</v>
      </c>
      <c r="D482" s="15">
        <f t="shared" si="51"/>
        <v>9020.52360247714</v>
      </c>
      <c r="E482" s="15">
        <f t="shared" si="52"/>
        <v>18.717586475140067</v>
      </c>
      <c r="F482" s="15">
        <f t="shared" si="53"/>
        <v>442.19982762112414</v>
      </c>
      <c r="G482" s="31">
        <f t="shared" si="54"/>
        <v>8578.323774856017</v>
      </c>
      <c r="H482" s="16">
        <f t="shared" si="55"/>
        <v>81061.2516732339</v>
      </c>
    </row>
    <row r="483" spans="2:8" ht="12.75">
      <c r="B483" s="36">
        <f t="shared" si="49"/>
        <v>462</v>
      </c>
      <c r="C483" s="14">
        <f t="shared" si="50"/>
        <v>55634</v>
      </c>
      <c r="D483" s="15">
        <f t="shared" si="51"/>
        <v>8578.323774856017</v>
      </c>
      <c r="E483" s="15">
        <f t="shared" si="52"/>
        <v>17.800021832826236</v>
      </c>
      <c r="F483" s="15">
        <f t="shared" si="53"/>
        <v>443.117392263438</v>
      </c>
      <c r="G483" s="31">
        <f t="shared" si="54"/>
        <v>8135.206382592579</v>
      </c>
      <c r="H483" s="16">
        <f t="shared" si="55"/>
        <v>81079.05169506672</v>
      </c>
    </row>
    <row r="484" spans="2:8" ht="12.75">
      <c r="B484" s="36">
        <f t="shared" si="49"/>
        <v>463</v>
      </c>
      <c r="C484" s="14">
        <f t="shared" si="50"/>
        <v>55664</v>
      </c>
      <c r="D484" s="15">
        <f t="shared" si="51"/>
        <v>8135.206382592579</v>
      </c>
      <c r="E484" s="15">
        <f t="shared" si="52"/>
        <v>16.8805532438796</v>
      </c>
      <c r="F484" s="15">
        <f t="shared" si="53"/>
        <v>444.0368608523846</v>
      </c>
      <c r="G484" s="31">
        <f t="shared" si="54"/>
        <v>7691.169521740194</v>
      </c>
      <c r="H484" s="16">
        <f t="shared" si="55"/>
        <v>81095.93224831061</v>
      </c>
    </row>
    <row r="485" spans="2:8" ht="12.75">
      <c r="B485" s="36">
        <f t="shared" si="49"/>
        <v>464</v>
      </c>
      <c r="C485" s="14">
        <f t="shared" si="50"/>
        <v>55695</v>
      </c>
      <c r="D485" s="15">
        <f t="shared" si="51"/>
        <v>7691.169521740194</v>
      </c>
      <c r="E485" s="15">
        <f t="shared" si="52"/>
        <v>15.959176757610903</v>
      </c>
      <c r="F485" s="15">
        <f t="shared" si="53"/>
        <v>444.9582373386533</v>
      </c>
      <c r="G485" s="31">
        <f t="shared" si="54"/>
        <v>7246.211284401541</v>
      </c>
      <c r="H485" s="16">
        <f t="shared" si="55"/>
        <v>81111.89142506821</v>
      </c>
    </row>
    <row r="486" spans="2:8" ht="12.75">
      <c r="B486" s="36">
        <f t="shared" si="49"/>
        <v>465</v>
      </c>
      <c r="C486" s="14">
        <f t="shared" si="50"/>
        <v>55725</v>
      </c>
      <c r="D486" s="15">
        <f t="shared" si="51"/>
        <v>7246.211284401541</v>
      </c>
      <c r="E486" s="15">
        <f t="shared" si="52"/>
        <v>15.035888415133197</v>
      </c>
      <c r="F486" s="15">
        <f t="shared" si="53"/>
        <v>445.88152568113105</v>
      </c>
      <c r="G486" s="31">
        <f t="shared" si="54"/>
        <v>6800.32975872041</v>
      </c>
      <c r="H486" s="16">
        <f t="shared" si="55"/>
        <v>81126.92731348335</v>
      </c>
    </row>
    <row r="487" spans="2:8" ht="12.75">
      <c r="B487" s="36">
        <f t="shared" si="49"/>
        <v>466</v>
      </c>
      <c r="C487" s="14">
        <f t="shared" si="50"/>
        <v>55756</v>
      </c>
      <c r="D487" s="15">
        <f t="shared" si="51"/>
        <v>6800.32975872041</v>
      </c>
      <c r="E487" s="15">
        <f t="shared" si="52"/>
        <v>14.11068424934485</v>
      </c>
      <c r="F487" s="15">
        <f t="shared" si="53"/>
        <v>446.8067298469194</v>
      </c>
      <c r="G487" s="31">
        <f t="shared" si="54"/>
        <v>6353.52302887349</v>
      </c>
      <c r="H487" s="16">
        <f t="shared" si="55"/>
        <v>81141.0379977327</v>
      </c>
    </row>
    <row r="488" spans="2:8" ht="12.75">
      <c r="B488" s="36">
        <f t="shared" si="49"/>
        <v>467</v>
      </c>
      <c r="C488" s="14">
        <f t="shared" si="50"/>
        <v>55787</v>
      </c>
      <c r="D488" s="15">
        <f t="shared" si="51"/>
        <v>6353.52302887349</v>
      </c>
      <c r="E488" s="15">
        <f t="shared" si="52"/>
        <v>13.183560284912492</v>
      </c>
      <c r="F488" s="15">
        <f t="shared" si="53"/>
        <v>447.7338538113517</v>
      </c>
      <c r="G488" s="31">
        <f t="shared" si="54"/>
        <v>5905.789175062138</v>
      </c>
      <c r="H488" s="16">
        <f t="shared" si="55"/>
        <v>81154.22155801761</v>
      </c>
    </row>
    <row r="489" spans="2:8" ht="12.75">
      <c r="B489" s="36">
        <f t="shared" si="49"/>
        <v>468</v>
      </c>
      <c r="C489" s="14">
        <f t="shared" si="50"/>
        <v>55817</v>
      </c>
      <c r="D489" s="15">
        <f t="shared" si="51"/>
        <v>5905.789175062138</v>
      </c>
      <c r="E489" s="15">
        <f t="shared" si="52"/>
        <v>12.254512538253937</v>
      </c>
      <c r="F489" s="15">
        <f t="shared" si="53"/>
        <v>448.6629015580103</v>
      </c>
      <c r="G489" s="31">
        <f t="shared" si="54"/>
        <v>5457.126273504128</v>
      </c>
      <c r="H489" s="16">
        <f t="shared" si="55"/>
        <v>81166.47607055587</v>
      </c>
    </row>
    <row r="490" spans="2:8" ht="12.75">
      <c r="B490" s="36">
        <f t="shared" si="49"/>
        <v>469</v>
      </c>
      <c r="C490" s="14">
        <f t="shared" si="50"/>
        <v>55848</v>
      </c>
      <c r="D490" s="15">
        <f t="shared" si="51"/>
        <v>5457.126273504128</v>
      </c>
      <c r="E490" s="15">
        <f t="shared" si="52"/>
        <v>11.323537017521065</v>
      </c>
      <c r="F490" s="15">
        <f t="shared" si="53"/>
        <v>449.59387707874316</v>
      </c>
      <c r="G490" s="31">
        <f t="shared" si="54"/>
        <v>5007.532396425385</v>
      </c>
      <c r="H490" s="16">
        <f t="shared" si="55"/>
        <v>81177.7996075734</v>
      </c>
    </row>
    <row r="491" spans="2:8" ht="12.75">
      <c r="B491" s="36">
        <f t="shared" si="49"/>
        <v>470</v>
      </c>
      <c r="C491" s="14">
        <f t="shared" si="50"/>
        <v>55878</v>
      </c>
      <c r="D491" s="15">
        <f t="shared" si="51"/>
        <v>5007.532396425385</v>
      </c>
      <c r="E491" s="15">
        <f t="shared" si="52"/>
        <v>10.390629722582673</v>
      </c>
      <c r="F491" s="15">
        <f t="shared" si="53"/>
        <v>450.52678437368155</v>
      </c>
      <c r="G491" s="31">
        <f t="shared" si="54"/>
        <v>4557.005612051703</v>
      </c>
      <c r="H491" s="16">
        <f t="shared" si="55"/>
        <v>81188.19023729597</v>
      </c>
    </row>
    <row r="492" spans="2:8" ht="12.75">
      <c r="B492" s="36">
        <f t="shared" si="49"/>
        <v>471</v>
      </c>
      <c r="C492" s="14">
        <f t="shared" si="50"/>
        <v>55909</v>
      </c>
      <c r="D492" s="15">
        <f t="shared" si="51"/>
        <v>4557.005612051703</v>
      </c>
      <c r="E492" s="15">
        <f t="shared" si="52"/>
        <v>9.455786645007283</v>
      </c>
      <c r="F492" s="15">
        <f t="shared" si="53"/>
        <v>451.46162745125696</v>
      </c>
      <c r="G492" s="31">
        <f t="shared" si="54"/>
        <v>4105.543984600446</v>
      </c>
      <c r="H492" s="16">
        <f t="shared" si="55"/>
        <v>81197.64602394098</v>
      </c>
    </row>
    <row r="493" spans="2:8" ht="12.75">
      <c r="B493" s="36">
        <f t="shared" si="49"/>
        <v>472</v>
      </c>
      <c r="C493" s="14">
        <f t="shared" si="50"/>
        <v>55940</v>
      </c>
      <c r="D493" s="15">
        <f t="shared" si="51"/>
        <v>4105.543984600446</v>
      </c>
      <c r="E493" s="15">
        <f t="shared" si="52"/>
        <v>8.519003768045925</v>
      </c>
      <c r="F493" s="15">
        <f t="shared" si="53"/>
        <v>452.3984103282183</v>
      </c>
      <c r="G493" s="31">
        <f t="shared" si="54"/>
        <v>3653.1455742722273</v>
      </c>
      <c r="H493" s="16">
        <f t="shared" si="55"/>
        <v>81206.16502770902</v>
      </c>
    </row>
    <row r="494" spans="2:8" ht="12.75">
      <c r="B494" s="36">
        <f t="shared" si="49"/>
        <v>473</v>
      </c>
      <c r="C494" s="14">
        <f t="shared" si="50"/>
        <v>55968</v>
      </c>
      <c r="D494" s="15">
        <f t="shared" si="51"/>
        <v>3653.1455742722273</v>
      </c>
      <c r="E494" s="15">
        <f t="shared" si="52"/>
        <v>7.5802770666148716</v>
      </c>
      <c r="F494" s="15">
        <f t="shared" si="53"/>
        <v>453.33713702964934</v>
      </c>
      <c r="G494" s="31">
        <f t="shared" si="54"/>
        <v>3199.808437242578</v>
      </c>
      <c r="H494" s="16">
        <f t="shared" si="55"/>
        <v>81213.74530477564</v>
      </c>
    </row>
    <row r="495" spans="2:8" ht="12.75">
      <c r="B495" s="36">
        <f t="shared" si="49"/>
        <v>474</v>
      </c>
      <c r="C495" s="14">
        <f t="shared" si="50"/>
        <v>55999</v>
      </c>
      <c r="D495" s="15">
        <f t="shared" si="51"/>
        <v>3199.808437242578</v>
      </c>
      <c r="E495" s="15">
        <f t="shared" si="52"/>
        <v>6.639602507278349</v>
      </c>
      <c r="F495" s="15">
        <f t="shared" si="53"/>
        <v>454.27781158898586</v>
      </c>
      <c r="G495" s="31">
        <f t="shared" si="54"/>
        <v>2745.530625653592</v>
      </c>
      <c r="H495" s="16">
        <f t="shared" si="55"/>
        <v>81220.38490728292</v>
      </c>
    </row>
    <row r="496" spans="2:8" ht="12.75">
      <c r="B496" s="36">
        <f t="shared" si="49"/>
        <v>475</v>
      </c>
      <c r="C496" s="14">
        <f t="shared" si="50"/>
        <v>56029</v>
      </c>
      <c r="D496" s="15">
        <f t="shared" si="51"/>
        <v>2745.530625653592</v>
      </c>
      <c r="E496" s="15">
        <f t="shared" si="52"/>
        <v>5.696976048231203</v>
      </c>
      <c r="F496" s="15">
        <f t="shared" si="53"/>
        <v>455.22043804803303</v>
      </c>
      <c r="G496" s="31">
        <f t="shared" si="54"/>
        <v>2290.310187605559</v>
      </c>
      <c r="H496" s="16">
        <f t="shared" si="55"/>
        <v>81226.08188333115</v>
      </c>
    </row>
    <row r="497" spans="2:8" ht="12.75">
      <c r="B497" s="36">
        <f t="shared" si="49"/>
        <v>476</v>
      </c>
      <c r="C497" s="14">
        <f t="shared" si="50"/>
        <v>56060</v>
      </c>
      <c r="D497" s="15">
        <f t="shared" si="51"/>
        <v>2290.310187605559</v>
      </c>
      <c r="E497" s="15">
        <f t="shared" si="52"/>
        <v>4.752393639281535</v>
      </c>
      <c r="F497" s="15">
        <f t="shared" si="53"/>
        <v>456.1650204569827</v>
      </c>
      <c r="G497" s="31">
        <f t="shared" si="54"/>
        <v>1834.145167148576</v>
      </c>
      <c r="H497" s="16">
        <f t="shared" si="55"/>
        <v>81230.83427697043</v>
      </c>
    </row>
    <row r="498" spans="2:8" ht="12.75">
      <c r="B498" s="36">
        <f t="shared" si="49"/>
        <v>477</v>
      </c>
      <c r="C498" s="14">
        <f t="shared" si="50"/>
        <v>56090</v>
      </c>
      <c r="D498" s="15">
        <f t="shared" si="51"/>
        <v>1834.145167148576</v>
      </c>
      <c r="E498" s="15">
        <f t="shared" si="52"/>
        <v>3.8058512218332954</v>
      </c>
      <c r="F498" s="15">
        <f t="shared" si="53"/>
        <v>457.11156287443094</v>
      </c>
      <c r="G498" s="31">
        <f t="shared" si="54"/>
        <v>1377.033604274145</v>
      </c>
      <c r="H498" s="16">
        <f t="shared" si="55"/>
        <v>81234.64012819226</v>
      </c>
    </row>
    <row r="499" spans="2:8" ht="12.75">
      <c r="B499" s="36">
        <f t="shared" si="49"/>
        <v>478</v>
      </c>
      <c r="C499" s="14">
        <f t="shared" si="50"/>
        <v>56121</v>
      </c>
      <c r="D499" s="15">
        <f t="shared" si="51"/>
        <v>1377.033604274145</v>
      </c>
      <c r="E499" s="15">
        <f t="shared" si="52"/>
        <v>2.857344728868851</v>
      </c>
      <c r="F499" s="15">
        <f t="shared" si="53"/>
        <v>458.0600693673954</v>
      </c>
      <c r="G499" s="31">
        <f t="shared" si="54"/>
        <v>918.9735349067497</v>
      </c>
      <c r="H499" s="16">
        <f t="shared" si="55"/>
        <v>81237.49747292112</v>
      </c>
    </row>
    <row r="500" spans="2:8" ht="12.75">
      <c r="B500" s="36">
        <f t="shared" si="49"/>
        <v>479</v>
      </c>
      <c r="C500" s="14">
        <f t="shared" si="50"/>
        <v>56152</v>
      </c>
      <c r="D500" s="15">
        <f t="shared" si="51"/>
        <v>918.9735349067497</v>
      </c>
      <c r="E500" s="15">
        <f t="shared" si="52"/>
        <v>1.9068700849315057</v>
      </c>
      <c r="F500" s="15">
        <f t="shared" si="53"/>
        <v>459.01054401133274</v>
      </c>
      <c r="G500" s="31">
        <f t="shared" si="54"/>
        <v>459.96299089541697</v>
      </c>
      <c r="H500" s="16">
        <f t="shared" si="55"/>
        <v>81239.40434300606</v>
      </c>
    </row>
    <row r="501" spans="2:8" ht="12.75">
      <c r="B501" s="36">
        <f t="shared" si="49"/>
        <v>480</v>
      </c>
      <c r="C501" s="14">
        <f t="shared" si="50"/>
        <v>56182</v>
      </c>
      <c r="D501" s="15">
        <f t="shared" si="51"/>
        <v>459.96299089541697</v>
      </c>
      <c r="E501" s="15">
        <f t="shared" si="52"/>
        <v>0.9544232061079903</v>
      </c>
      <c r="F501" s="15">
        <f t="shared" si="53"/>
        <v>459.9629908901562</v>
      </c>
      <c r="G501" s="31">
        <f t="shared" si="54"/>
        <v>5.26074472873006E-09</v>
      </c>
      <c r="H501" s="16">
        <f t="shared" si="55"/>
        <v>81240.35876621216</v>
      </c>
    </row>
    <row r="502" spans="2:8" ht="12.75">
      <c r="B502" s="36">
        <f t="shared" si="49"/>
      </c>
      <c r="C502" s="14">
        <f t="shared" si="50"/>
      </c>
      <c r="D502" s="15">
        <f t="shared" si="51"/>
      </c>
      <c r="E502" s="15">
        <f t="shared" si="52"/>
      </c>
      <c r="F502" s="15">
        <f t="shared" si="53"/>
      </c>
      <c r="G502" s="31">
        <f t="shared" si="54"/>
      </c>
      <c r="H502" s="16">
        <f t="shared" si="55"/>
      </c>
    </row>
    <row r="503" spans="2:8" ht="12.75">
      <c r="B503" s="36">
        <f t="shared" si="49"/>
      </c>
      <c r="C503" s="14">
        <f t="shared" si="50"/>
      </c>
      <c r="D503" s="15">
        <f t="shared" si="51"/>
      </c>
      <c r="E503" s="15">
        <f t="shared" si="52"/>
      </c>
      <c r="F503" s="15">
        <f t="shared" si="53"/>
      </c>
      <c r="G503" s="31">
        <f t="shared" si="54"/>
      </c>
      <c r="H503" s="16">
        <f t="shared" si="55"/>
      </c>
    </row>
    <row r="504" spans="2:8" ht="12.75">
      <c r="B504" s="36">
        <f t="shared" si="49"/>
      </c>
      <c r="C504" s="14">
        <f t="shared" si="50"/>
      </c>
      <c r="D504" s="15">
        <f t="shared" si="51"/>
      </c>
      <c r="E504" s="15">
        <f t="shared" si="52"/>
      </c>
      <c r="F504" s="15">
        <f t="shared" si="53"/>
      </c>
      <c r="G504" s="31">
        <f t="shared" si="54"/>
      </c>
      <c r="H504" s="16">
        <f t="shared" si="55"/>
      </c>
    </row>
    <row r="505" spans="2:8" ht="12.75">
      <c r="B505" s="36">
        <f t="shared" si="49"/>
      </c>
      <c r="C505" s="14">
        <f t="shared" si="50"/>
      </c>
      <c r="D505" s="15">
        <f t="shared" si="51"/>
      </c>
      <c r="E505" s="15">
        <f t="shared" si="52"/>
      </c>
      <c r="F505" s="15">
        <f t="shared" si="53"/>
      </c>
      <c r="G505" s="31">
        <f t="shared" si="54"/>
      </c>
      <c r="H505" s="16">
        <f t="shared" si="55"/>
      </c>
    </row>
    <row r="506" spans="2:8" ht="12.75">
      <c r="B506" s="36">
        <f t="shared" si="49"/>
      </c>
      <c r="C506" s="14">
        <f t="shared" si="50"/>
      </c>
      <c r="D506" s="15">
        <f t="shared" si="51"/>
      </c>
      <c r="E506" s="15">
        <f t="shared" si="52"/>
      </c>
      <c r="F506" s="15">
        <f t="shared" si="53"/>
      </c>
      <c r="G506" s="31">
        <f t="shared" si="54"/>
      </c>
      <c r="H506" s="16">
        <f t="shared" si="55"/>
      </c>
    </row>
    <row r="507" spans="2:8" ht="12.75">
      <c r="B507" s="36">
        <f t="shared" si="49"/>
      </c>
      <c r="C507" s="14">
        <f t="shared" si="50"/>
      </c>
      <c r="D507" s="15">
        <f t="shared" si="51"/>
      </c>
      <c r="E507" s="15">
        <f t="shared" si="52"/>
      </c>
      <c r="F507" s="15">
        <f t="shared" si="53"/>
      </c>
      <c r="G507" s="31">
        <f t="shared" si="54"/>
      </c>
      <c r="H507" s="16">
        <f t="shared" si="55"/>
      </c>
    </row>
    <row r="508" spans="2:8" ht="12.75">
      <c r="B508" s="36">
        <f t="shared" si="49"/>
      </c>
      <c r="C508" s="14">
        <f t="shared" si="50"/>
      </c>
      <c r="D508" s="15">
        <f t="shared" si="51"/>
      </c>
      <c r="E508" s="15">
        <f t="shared" si="52"/>
      </c>
      <c r="F508" s="15">
        <f t="shared" si="53"/>
      </c>
      <c r="G508" s="31">
        <f t="shared" si="54"/>
      </c>
      <c r="H508" s="16">
        <f t="shared" si="55"/>
      </c>
    </row>
    <row r="509" spans="2:8" ht="12.75">
      <c r="B509" s="36">
        <f t="shared" si="49"/>
      </c>
      <c r="C509" s="14">
        <f t="shared" si="50"/>
      </c>
      <c r="D509" s="15">
        <f t="shared" si="51"/>
      </c>
      <c r="E509" s="15">
        <f t="shared" si="52"/>
      </c>
      <c r="F509" s="15">
        <f t="shared" si="53"/>
      </c>
      <c r="G509" s="31">
        <f t="shared" si="54"/>
      </c>
      <c r="H509" s="16">
        <f t="shared" si="55"/>
      </c>
    </row>
    <row r="510" spans="2:8" ht="12.75">
      <c r="B510" s="36">
        <f t="shared" si="49"/>
      </c>
      <c r="C510" s="14">
        <f t="shared" si="50"/>
      </c>
      <c r="D510" s="15">
        <f t="shared" si="51"/>
      </c>
      <c r="E510" s="15">
        <f t="shared" si="52"/>
      </c>
      <c r="F510" s="15">
        <f t="shared" si="53"/>
      </c>
      <c r="G510" s="31">
        <f t="shared" si="54"/>
      </c>
      <c r="H510" s="16">
        <f t="shared" si="55"/>
      </c>
    </row>
    <row r="511" spans="2:8" ht="12.75">
      <c r="B511" s="36">
        <f t="shared" si="49"/>
      </c>
      <c r="C511" s="14">
        <f t="shared" si="50"/>
      </c>
      <c r="D511" s="15">
        <f t="shared" si="51"/>
      </c>
      <c r="E511" s="15">
        <f t="shared" si="52"/>
      </c>
      <c r="F511" s="15">
        <f t="shared" si="53"/>
      </c>
      <c r="G511" s="31">
        <f t="shared" si="54"/>
      </c>
      <c r="H511" s="16">
        <f t="shared" si="55"/>
      </c>
    </row>
    <row r="512" spans="2:8" ht="12.75">
      <c r="B512" s="36">
        <f t="shared" si="49"/>
      </c>
      <c r="C512" s="14">
        <f t="shared" si="50"/>
      </c>
      <c r="D512" s="15">
        <f t="shared" si="51"/>
      </c>
      <c r="E512" s="15">
        <f t="shared" si="52"/>
      </c>
      <c r="F512" s="15">
        <f t="shared" si="53"/>
      </c>
      <c r="G512" s="31">
        <f t="shared" si="54"/>
      </c>
      <c r="H512" s="16">
        <f t="shared" si="55"/>
      </c>
    </row>
    <row r="513" spans="2:8" ht="12.75">
      <c r="B513" s="36">
        <f t="shared" si="49"/>
      </c>
      <c r="C513" s="14">
        <f t="shared" si="50"/>
      </c>
      <c r="D513" s="15">
        <f t="shared" si="51"/>
      </c>
      <c r="E513" s="15">
        <f t="shared" si="52"/>
      </c>
      <c r="F513" s="15">
        <f t="shared" si="53"/>
      </c>
      <c r="G513" s="31">
        <f t="shared" si="54"/>
      </c>
      <c r="H513" s="16">
        <f t="shared" si="55"/>
      </c>
    </row>
    <row r="514" spans="2:8" ht="12.75">
      <c r="B514" s="36">
        <f t="shared" si="49"/>
      </c>
      <c r="C514" s="14">
        <f t="shared" si="50"/>
      </c>
      <c r="D514" s="15">
        <f t="shared" si="51"/>
      </c>
      <c r="E514" s="15">
        <f t="shared" si="52"/>
      </c>
      <c r="F514" s="15">
        <f t="shared" si="53"/>
      </c>
      <c r="G514" s="31">
        <f t="shared" si="54"/>
      </c>
      <c r="H514" s="16">
        <f t="shared" si="55"/>
      </c>
    </row>
    <row r="515" spans="2:8" ht="12.75">
      <c r="B515" s="36">
        <f t="shared" si="49"/>
      </c>
      <c r="C515" s="14">
        <f t="shared" si="50"/>
      </c>
      <c r="D515" s="15">
        <f t="shared" si="51"/>
      </c>
      <c r="E515" s="15">
        <f t="shared" si="52"/>
      </c>
      <c r="F515" s="15">
        <f t="shared" si="53"/>
      </c>
      <c r="G515" s="31">
        <f t="shared" si="54"/>
      </c>
      <c r="H515" s="16">
        <f t="shared" si="55"/>
      </c>
    </row>
    <row r="516" spans="2:8" ht="12.75">
      <c r="B516" s="36">
        <f t="shared" si="49"/>
      </c>
      <c r="C516" s="14">
        <f t="shared" si="50"/>
      </c>
      <c r="D516" s="15">
        <f t="shared" si="51"/>
      </c>
      <c r="E516" s="15">
        <f t="shared" si="52"/>
      </c>
      <c r="F516" s="15">
        <f t="shared" si="53"/>
      </c>
      <c r="G516" s="31">
        <f t="shared" si="54"/>
      </c>
      <c r="H516" s="16">
        <f t="shared" si="55"/>
      </c>
    </row>
    <row r="517" spans="2:8" ht="12.75">
      <c r="B517" s="36">
        <f t="shared" si="49"/>
      </c>
      <c r="C517" s="14">
        <f t="shared" si="50"/>
      </c>
      <c r="D517" s="15">
        <f t="shared" si="51"/>
      </c>
      <c r="E517" s="15">
        <f t="shared" si="52"/>
      </c>
      <c r="F517" s="15">
        <f t="shared" si="53"/>
      </c>
      <c r="G517" s="31">
        <f t="shared" si="54"/>
      </c>
      <c r="H517" s="16">
        <f t="shared" si="55"/>
      </c>
    </row>
    <row r="518" spans="2:8" ht="12.75">
      <c r="B518" s="36">
        <f t="shared" si="49"/>
      </c>
      <c r="C518" s="14">
        <f t="shared" si="50"/>
      </c>
      <c r="D518" s="15">
        <f t="shared" si="51"/>
      </c>
      <c r="E518" s="15">
        <f t="shared" si="52"/>
      </c>
      <c r="F518" s="15">
        <f t="shared" si="53"/>
      </c>
      <c r="G518" s="31">
        <f t="shared" si="54"/>
      </c>
      <c r="H518" s="16">
        <f t="shared" si="55"/>
      </c>
    </row>
    <row r="519" spans="2:8" ht="12.75">
      <c r="B519" s="36">
        <f t="shared" si="49"/>
      </c>
      <c r="C519" s="14">
        <f t="shared" si="50"/>
      </c>
      <c r="D519" s="15">
        <f t="shared" si="51"/>
      </c>
      <c r="E519" s="15">
        <f t="shared" si="52"/>
      </c>
      <c r="F519" s="15">
        <f t="shared" si="53"/>
      </c>
      <c r="G519" s="31">
        <f t="shared" si="54"/>
      </c>
      <c r="H519" s="16">
        <f t="shared" si="55"/>
      </c>
    </row>
    <row r="520" spans="2:8" ht="12.75">
      <c r="B520" s="36">
        <f t="shared" si="49"/>
      </c>
      <c r="C520" s="14">
        <f t="shared" si="50"/>
      </c>
      <c r="D520" s="15">
        <f t="shared" si="51"/>
      </c>
      <c r="E520" s="15">
        <f t="shared" si="52"/>
      </c>
      <c r="F520" s="15">
        <f t="shared" si="53"/>
      </c>
      <c r="G520" s="31">
        <f t="shared" si="54"/>
      </c>
      <c r="H520" s="16">
        <f t="shared" si="55"/>
      </c>
    </row>
    <row r="521" spans="2:8" ht="12.75">
      <c r="B521" s="36">
        <f t="shared" si="49"/>
      </c>
      <c r="C521" s="14">
        <f t="shared" si="50"/>
      </c>
      <c r="D521" s="15">
        <f t="shared" si="51"/>
      </c>
      <c r="E521" s="15">
        <f t="shared" si="52"/>
      </c>
      <c r="F521" s="15">
        <f t="shared" si="53"/>
      </c>
      <c r="G521" s="31">
        <f t="shared" si="54"/>
      </c>
      <c r="H521" s="16">
        <f t="shared" si="55"/>
      </c>
    </row>
    <row r="522" spans="2:8" ht="12.75">
      <c r="B522" s="36">
        <f t="shared" si="49"/>
      </c>
      <c r="C522" s="14">
        <f t="shared" si="50"/>
      </c>
      <c r="D522" s="15">
        <f t="shared" si="51"/>
      </c>
      <c r="E522" s="15">
        <f t="shared" si="52"/>
      </c>
      <c r="F522" s="15">
        <f t="shared" si="53"/>
      </c>
      <c r="G522" s="31">
        <f t="shared" si="54"/>
      </c>
      <c r="H522" s="16">
        <f t="shared" si="55"/>
      </c>
    </row>
    <row r="523" spans="2:8" ht="12.75">
      <c r="B523" s="36">
        <f t="shared" si="49"/>
      </c>
      <c r="C523" s="14">
        <f t="shared" si="50"/>
      </c>
      <c r="D523" s="15">
        <f t="shared" si="51"/>
      </c>
      <c r="E523" s="15">
        <f t="shared" si="52"/>
      </c>
      <c r="F523" s="15">
        <f t="shared" si="53"/>
      </c>
      <c r="G523" s="31">
        <f t="shared" si="54"/>
      </c>
      <c r="H523" s="16">
        <f t="shared" si="55"/>
      </c>
    </row>
    <row r="524" spans="2:8" ht="12.75">
      <c r="B524" s="36">
        <f t="shared" si="49"/>
      </c>
      <c r="C524" s="14">
        <f t="shared" si="50"/>
      </c>
      <c r="D524" s="15">
        <f t="shared" si="51"/>
      </c>
      <c r="E524" s="15">
        <f t="shared" si="52"/>
      </c>
      <c r="F524" s="15">
        <f t="shared" si="53"/>
      </c>
      <c r="G524" s="31">
        <f t="shared" si="54"/>
      </c>
      <c r="H524" s="16">
        <f t="shared" si="55"/>
      </c>
    </row>
    <row r="525" spans="2:8" ht="12.75">
      <c r="B525" s="36">
        <f t="shared" si="49"/>
      </c>
      <c r="C525" s="14">
        <f t="shared" si="50"/>
      </c>
      <c r="D525" s="15">
        <f t="shared" si="51"/>
      </c>
      <c r="E525" s="15">
        <f t="shared" si="52"/>
      </c>
      <c r="F525" s="15">
        <f t="shared" si="53"/>
      </c>
      <c r="G525" s="31">
        <f t="shared" si="54"/>
      </c>
      <c r="H525" s="16">
        <f t="shared" si="55"/>
      </c>
    </row>
    <row r="526" spans="2:8" ht="12.75">
      <c r="B526" s="36">
        <f t="shared" si="49"/>
      </c>
      <c r="C526" s="14">
        <f t="shared" si="50"/>
      </c>
      <c r="D526" s="15">
        <f t="shared" si="51"/>
      </c>
      <c r="E526" s="15">
        <f t="shared" si="52"/>
      </c>
      <c r="F526" s="15">
        <f t="shared" si="53"/>
      </c>
      <c r="G526" s="31">
        <f t="shared" si="54"/>
      </c>
      <c r="H526" s="16">
        <f t="shared" si="55"/>
      </c>
    </row>
    <row r="527" spans="2:8" ht="12.75">
      <c r="B527" s="36">
        <f t="shared" si="49"/>
      </c>
      <c r="C527" s="14">
        <f t="shared" si="50"/>
      </c>
      <c r="D527" s="15">
        <f t="shared" si="51"/>
      </c>
      <c r="E527" s="15">
        <f t="shared" si="52"/>
      </c>
      <c r="F527" s="15">
        <f t="shared" si="53"/>
      </c>
      <c r="G527" s="31">
        <f t="shared" si="54"/>
      </c>
      <c r="H527" s="16">
        <f t="shared" si="55"/>
      </c>
    </row>
    <row r="528" spans="2:8" ht="12.75">
      <c r="B528" s="36">
        <f t="shared" si="49"/>
      </c>
      <c r="C528" s="14">
        <f t="shared" si="50"/>
      </c>
      <c r="D528" s="15">
        <f t="shared" si="51"/>
      </c>
      <c r="E528" s="15">
        <f t="shared" si="52"/>
      </c>
      <c r="F528" s="15">
        <f t="shared" si="53"/>
      </c>
      <c r="G528" s="31">
        <f t="shared" si="54"/>
      </c>
      <c r="H528" s="16">
        <f t="shared" si="55"/>
      </c>
    </row>
    <row r="529" spans="2:8" ht="12.75">
      <c r="B529" s="36">
        <f t="shared" si="49"/>
      </c>
      <c r="C529" s="14">
        <f t="shared" si="50"/>
      </c>
      <c r="D529" s="15">
        <f t="shared" si="51"/>
      </c>
      <c r="E529" s="15">
        <f t="shared" si="52"/>
      </c>
      <c r="F529" s="15">
        <f t="shared" si="53"/>
      </c>
      <c r="G529" s="31">
        <f t="shared" si="54"/>
      </c>
      <c r="H529" s="16">
        <f t="shared" si="55"/>
      </c>
    </row>
    <row r="530" spans="2:8" ht="12.75">
      <c r="B530" s="36">
        <f t="shared" si="49"/>
      </c>
      <c r="C530" s="14">
        <f t="shared" si="50"/>
      </c>
      <c r="D530" s="15">
        <f t="shared" si="51"/>
      </c>
      <c r="E530" s="15">
        <f t="shared" si="52"/>
      </c>
      <c r="F530" s="15">
        <f t="shared" si="53"/>
      </c>
      <c r="G530" s="31">
        <f t="shared" si="54"/>
      </c>
      <c r="H530" s="16">
        <f t="shared" si="55"/>
      </c>
    </row>
    <row r="531" spans="2:8" ht="12.75">
      <c r="B531" s="36">
        <f t="shared" si="49"/>
      </c>
      <c r="C531" s="14">
        <f t="shared" si="50"/>
      </c>
      <c r="D531" s="15">
        <f t="shared" si="51"/>
      </c>
      <c r="E531" s="15">
        <f t="shared" si="52"/>
      </c>
      <c r="F531" s="15">
        <f t="shared" si="53"/>
      </c>
      <c r="G531" s="31">
        <f t="shared" si="54"/>
      </c>
      <c r="H531" s="16">
        <f t="shared" si="55"/>
      </c>
    </row>
    <row r="532" spans="2:8" ht="12.75">
      <c r="B532" s="36">
        <f t="shared" si="49"/>
      </c>
      <c r="C532" s="14">
        <f t="shared" si="50"/>
      </c>
      <c r="D532" s="15">
        <f t="shared" si="51"/>
      </c>
      <c r="E532" s="15">
        <f t="shared" si="52"/>
      </c>
      <c r="F532" s="15">
        <f t="shared" si="53"/>
      </c>
      <c r="G532" s="31">
        <f t="shared" si="54"/>
      </c>
      <c r="H532" s="16">
        <f t="shared" si="55"/>
      </c>
    </row>
    <row r="533" spans="2:8" ht="12.75">
      <c r="B533" s="36">
        <f t="shared" si="49"/>
      </c>
      <c r="C533" s="14">
        <f t="shared" si="50"/>
      </c>
      <c r="D533" s="15">
        <f t="shared" si="51"/>
      </c>
      <c r="E533" s="15">
        <f t="shared" si="52"/>
      </c>
      <c r="F533" s="15">
        <f t="shared" si="53"/>
      </c>
      <c r="G533" s="31">
        <f t="shared" si="54"/>
      </c>
      <c r="H533" s="16">
        <f t="shared" si="55"/>
      </c>
    </row>
    <row r="534" spans="2:8" ht="12.75">
      <c r="B534" s="36">
        <f t="shared" si="49"/>
      </c>
      <c r="C534" s="14">
        <f t="shared" si="50"/>
      </c>
      <c r="D534" s="15">
        <f t="shared" si="51"/>
      </c>
      <c r="E534" s="15">
        <f t="shared" si="52"/>
      </c>
      <c r="F534" s="15">
        <f t="shared" si="53"/>
      </c>
      <c r="G534" s="31">
        <f t="shared" si="54"/>
      </c>
      <c r="H534" s="16">
        <f t="shared" si="55"/>
      </c>
    </row>
    <row r="535" spans="2:8" ht="12.75">
      <c r="B535" s="36">
        <f t="shared" si="49"/>
      </c>
      <c r="C535" s="14">
        <f t="shared" si="50"/>
      </c>
      <c r="D535" s="15">
        <f t="shared" si="51"/>
      </c>
      <c r="E535" s="15">
        <f t="shared" si="52"/>
      </c>
      <c r="F535" s="15">
        <f t="shared" si="53"/>
      </c>
      <c r="G535" s="31">
        <f t="shared" si="54"/>
      </c>
      <c r="H535" s="16">
        <f t="shared" si="55"/>
      </c>
    </row>
    <row r="536" spans="2:8" ht="12.75">
      <c r="B536" s="36">
        <f t="shared" si="49"/>
      </c>
      <c r="C536" s="14">
        <f t="shared" si="50"/>
      </c>
      <c r="D536" s="15">
        <f t="shared" si="51"/>
      </c>
      <c r="E536" s="15">
        <f t="shared" si="52"/>
      </c>
      <c r="F536" s="15">
        <f t="shared" si="53"/>
      </c>
      <c r="G536" s="31">
        <f t="shared" si="54"/>
      </c>
      <c r="H536" s="16">
        <f t="shared" si="55"/>
      </c>
    </row>
    <row r="537" spans="2:8" ht="12.75">
      <c r="B537" s="36">
        <f aca="true" t="shared" si="56" ref="B537:B569">pagam.Num</f>
      </c>
      <c r="C537" s="14">
        <f aca="true" t="shared" si="57" ref="C537:C569">Mostra.Data</f>
      </c>
      <c r="D537" s="15">
        <f aca="true" t="shared" si="58" ref="D537:D569">Bil.Iniz</f>
      </c>
      <c r="E537" s="15">
        <f aca="true" t="shared" si="59" ref="E537:E569">Interesse</f>
      </c>
      <c r="F537" s="15">
        <f aca="true" t="shared" si="60" ref="F537:F569">Capitale</f>
      </c>
      <c r="G537" s="31">
        <f aca="true" t="shared" si="61" ref="G537:G569">Bilancio.finale</f>
      </c>
      <c r="H537" s="16">
        <f aca="true" t="shared" si="62" ref="H537:H569">Interesse.Comp</f>
      </c>
    </row>
    <row r="538" spans="2:8" ht="12.75">
      <c r="B538" s="36">
        <f t="shared" si="56"/>
      </c>
      <c r="C538" s="14">
        <f t="shared" si="57"/>
      </c>
      <c r="D538" s="15">
        <f t="shared" si="58"/>
      </c>
      <c r="E538" s="15">
        <f t="shared" si="59"/>
      </c>
      <c r="F538" s="15">
        <f t="shared" si="60"/>
      </c>
      <c r="G538" s="31">
        <f t="shared" si="61"/>
      </c>
      <c r="H538" s="16">
        <f t="shared" si="62"/>
      </c>
    </row>
    <row r="539" spans="2:8" ht="12.75">
      <c r="B539" s="36">
        <f t="shared" si="56"/>
      </c>
      <c r="C539" s="14">
        <f t="shared" si="57"/>
      </c>
      <c r="D539" s="15">
        <f t="shared" si="58"/>
      </c>
      <c r="E539" s="15">
        <f t="shared" si="59"/>
      </c>
      <c r="F539" s="15">
        <f t="shared" si="60"/>
      </c>
      <c r="G539" s="31">
        <f t="shared" si="61"/>
      </c>
      <c r="H539" s="16">
        <f t="shared" si="62"/>
      </c>
    </row>
    <row r="540" spans="2:8" ht="12.75">
      <c r="B540" s="36">
        <f t="shared" si="56"/>
      </c>
      <c r="C540" s="14">
        <f t="shared" si="57"/>
      </c>
      <c r="D540" s="15">
        <f t="shared" si="58"/>
      </c>
      <c r="E540" s="15">
        <f t="shared" si="59"/>
      </c>
      <c r="F540" s="15">
        <f t="shared" si="60"/>
      </c>
      <c r="G540" s="31">
        <f t="shared" si="61"/>
      </c>
      <c r="H540" s="16">
        <f t="shared" si="62"/>
      </c>
    </row>
    <row r="541" spans="2:8" ht="12.75">
      <c r="B541" s="36">
        <f t="shared" si="56"/>
      </c>
      <c r="C541" s="14">
        <f t="shared" si="57"/>
      </c>
      <c r="D541" s="15">
        <f t="shared" si="58"/>
      </c>
      <c r="E541" s="15">
        <f t="shared" si="59"/>
      </c>
      <c r="F541" s="15">
        <f t="shared" si="60"/>
      </c>
      <c r="G541" s="31">
        <f t="shared" si="61"/>
      </c>
      <c r="H541" s="16">
        <f t="shared" si="62"/>
      </c>
    </row>
    <row r="542" spans="2:8" ht="12.75">
      <c r="B542" s="36">
        <f t="shared" si="56"/>
      </c>
      <c r="C542" s="14">
        <f t="shared" si="57"/>
      </c>
      <c r="D542" s="15">
        <f t="shared" si="58"/>
      </c>
      <c r="E542" s="15">
        <f t="shared" si="59"/>
      </c>
      <c r="F542" s="15">
        <f t="shared" si="60"/>
      </c>
      <c r="G542" s="31">
        <f t="shared" si="61"/>
      </c>
      <c r="H542" s="16">
        <f t="shared" si="62"/>
      </c>
    </row>
    <row r="543" spans="2:8" ht="12.75">
      <c r="B543" s="36">
        <f t="shared" si="56"/>
      </c>
      <c r="C543" s="14">
        <f t="shared" si="57"/>
      </c>
      <c r="D543" s="15">
        <f t="shared" si="58"/>
      </c>
      <c r="E543" s="15">
        <f t="shared" si="59"/>
      </c>
      <c r="F543" s="15">
        <f t="shared" si="60"/>
      </c>
      <c r="G543" s="31">
        <f t="shared" si="61"/>
      </c>
      <c r="H543" s="16">
        <f t="shared" si="62"/>
      </c>
    </row>
    <row r="544" spans="2:8" ht="12.75">
      <c r="B544" s="36">
        <f t="shared" si="56"/>
      </c>
      <c r="C544" s="14">
        <f t="shared" si="57"/>
      </c>
      <c r="D544" s="15">
        <f t="shared" si="58"/>
      </c>
      <c r="E544" s="15">
        <f t="shared" si="59"/>
      </c>
      <c r="F544" s="15">
        <f t="shared" si="60"/>
      </c>
      <c r="G544" s="31">
        <f t="shared" si="61"/>
      </c>
      <c r="H544" s="16">
        <f t="shared" si="62"/>
      </c>
    </row>
    <row r="545" spans="2:8" ht="12.75">
      <c r="B545" s="36">
        <f t="shared" si="56"/>
      </c>
      <c r="C545" s="14">
        <f t="shared" si="57"/>
      </c>
      <c r="D545" s="15">
        <f t="shared" si="58"/>
      </c>
      <c r="E545" s="15">
        <f t="shared" si="59"/>
      </c>
      <c r="F545" s="15">
        <f t="shared" si="60"/>
      </c>
      <c r="G545" s="31">
        <f t="shared" si="61"/>
      </c>
      <c r="H545" s="16">
        <f t="shared" si="62"/>
      </c>
    </row>
    <row r="546" spans="2:8" ht="12.75">
      <c r="B546" s="36">
        <f t="shared" si="56"/>
      </c>
      <c r="C546" s="14">
        <f t="shared" si="57"/>
      </c>
      <c r="D546" s="15">
        <f t="shared" si="58"/>
      </c>
      <c r="E546" s="15">
        <f t="shared" si="59"/>
      </c>
      <c r="F546" s="15">
        <f t="shared" si="60"/>
      </c>
      <c r="G546" s="31">
        <f t="shared" si="61"/>
      </c>
      <c r="H546" s="16">
        <f t="shared" si="62"/>
      </c>
    </row>
    <row r="547" spans="2:8" ht="12.75">
      <c r="B547" s="36">
        <f t="shared" si="56"/>
      </c>
      <c r="C547" s="14">
        <f t="shared" si="57"/>
      </c>
      <c r="D547" s="15">
        <f t="shared" si="58"/>
      </c>
      <c r="E547" s="15">
        <f t="shared" si="59"/>
      </c>
      <c r="F547" s="15">
        <f t="shared" si="60"/>
      </c>
      <c r="G547" s="31">
        <f t="shared" si="61"/>
      </c>
      <c r="H547" s="16">
        <f t="shared" si="62"/>
      </c>
    </row>
    <row r="548" spans="2:8" ht="12.75">
      <c r="B548" s="36">
        <f t="shared" si="56"/>
      </c>
      <c r="C548" s="14">
        <f t="shared" si="57"/>
      </c>
      <c r="D548" s="15">
        <f t="shared" si="58"/>
      </c>
      <c r="E548" s="15">
        <f t="shared" si="59"/>
      </c>
      <c r="F548" s="15">
        <f t="shared" si="60"/>
      </c>
      <c r="G548" s="31">
        <f t="shared" si="61"/>
      </c>
      <c r="H548" s="16">
        <f t="shared" si="62"/>
      </c>
    </row>
    <row r="549" spans="2:8" ht="12.75">
      <c r="B549" s="36">
        <f t="shared" si="56"/>
      </c>
      <c r="C549" s="14">
        <f t="shared" si="57"/>
      </c>
      <c r="D549" s="15">
        <f t="shared" si="58"/>
      </c>
      <c r="E549" s="15">
        <f t="shared" si="59"/>
      </c>
      <c r="F549" s="15">
        <f t="shared" si="60"/>
      </c>
      <c r="G549" s="31">
        <f t="shared" si="61"/>
      </c>
      <c r="H549" s="16">
        <f t="shared" si="62"/>
      </c>
    </row>
    <row r="550" spans="2:8" ht="12.75">
      <c r="B550" s="36">
        <f t="shared" si="56"/>
      </c>
      <c r="C550" s="14">
        <f t="shared" si="57"/>
      </c>
      <c r="D550" s="15">
        <f t="shared" si="58"/>
      </c>
      <c r="E550" s="15">
        <f t="shared" si="59"/>
      </c>
      <c r="F550" s="15">
        <f t="shared" si="60"/>
      </c>
      <c r="G550" s="31">
        <f t="shared" si="61"/>
      </c>
      <c r="H550" s="16">
        <f t="shared" si="62"/>
      </c>
    </row>
    <row r="551" spans="2:8" ht="12.75">
      <c r="B551" s="36">
        <f t="shared" si="56"/>
      </c>
      <c r="C551" s="14">
        <f t="shared" si="57"/>
      </c>
      <c r="D551" s="15">
        <f t="shared" si="58"/>
      </c>
      <c r="E551" s="15">
        <f t="shared" si="59"/>
      </c>
      <c r="F551" s="15">
        <f t="shared" si="60"/>
      </c>
      <c r="G551" s="31">
        <f t="shared" si="61"/>
      </c>
      <c r="H551" s="16">
        <f t="shared" si="62"/>
      </c>
    </row>
    <row r="552" spans="2:8" ht="12.75">
      <c r="B552" s="36">
        <f t="shared" si="56"/>
      </c>
      <c r="C552" s="14">
        <f t="shared" si="57"/>
      </c>
      <c r="D552" s="15">
        <f t="shared" si="58"/>
      </c>
      <c r="E552" s="15">
        <f t="shared" si="59"/>
      </c>
      <c r="F552" s="15">
        <f t="shared" si="60"/>
      </c>
      <c r="G552" s="31">
        <f t="shared" si="61"/>
      </c>
      <c r="H552" s="16">
        <f t="shared" si="62"/>
      </c>
    </row>
    <row r="553" spans="2:8" ht="12.75">
      <c r="B553" s="36">
        <f t="shared" si="56"/>
      </c>
      <c r="C553" s="14">
        <f t="shared" si="57"/>
      </c>
      <c r="D553" s="15">
        <f t="shared" si="58"/>
      </c>
      <c r="E553" s="15">
        <f t="shared" si="59"/>
      </c>
      <c r="F553" s="15">
        <f t="shared" si="60"/>
      </c>
      <c r="G553" s="31">
        <f t="shared" si="61"/>
      </c>
      <c r="H553" s="16">
        <f t="shared" si="62"/>
      </c>
    </row>
    <row r="554" spans="2:8" ht="12.75">
      <c r="B554" s="36">
        <f t="shared" si="56"/>
      </c>
      <c r="C554" s="14">
        <f t="shared" si="57"/>
      </c>
      <c r="D554" s="15">
        <f t="shared" si="58"/>
      </c>
      <c r="E554" s="15">
        <f t="shared" si="59"/>
      </c>
      <c r="F554" s="15">
        <f t="shared" si="60"/>
      </c>
      <c r="G554" s="31">
        <f t="shared" si="61"/>
      </c>
      <c r="H554" s="16">
        <f t="shared" si="62"/>
      </c>
    </row>
    <row r="555" spans="2:8" ht="12.75">
      <c r="B555" s="36">
        <f t="shared" si="56"/>
      </c>
      <c r="C555" s="14">
        <f t="shared" si="57"/>
      </c>
      <c r="D555" s="15">
        <f t="shared" si="58"/>
      </c>
      <c r="E555" s="15">
        <f t="shared" si="59"/>
      </c>
      <c r="F555" s="15">
        <f t="shared" si="60"/>
      </c>
      <c r="G555" s="31">
        <f t="shared" si="61"/>
      </c>
      <c r="H555" s="16">
        <f t="shared" si="62"/>
      </c>
    </row>
    <row r="556" spans="2:8" ht="12.75">
      <c r="B556" s="36">
        <f t="shared" si="56"/>
      </c>
      <c r="C556" s="14">
        <f t="shared" si="57"/>
      </c>
      <c r="D556" s="15">
        <f t="shared" si="58"/>
      </c>
      <c r="E556" s="15">
        <f t="shared" si="59"/>
      </c>
      <c r="F556" s="15">
        <f t="shared" si="60"/>
      </c>
      <c r="G556" s="31">
        <f t="shared" si="61"/>
      </c>
      <c r="H556" s="16">
        <f t="shared" si="62"/>
      </c>
    </row>
    <row r="557" spans="2:8" ht="12.75">
      <c r="B557" s="36">
        <f t="shared" si="56"/>
      </c>
      <c r="C557" s="14">
        <f t="shared" si="57"/>
      </c>
      <c r="D557" s="15">
        <f t="shared" si="58"/>
      </c>
      <c r="E557" s="15">
        <f t="shared" si="59"/>
      </c>
      <c r="F557" s="15">
        <f t="shared" si="60"/>
      </c>
      <c r="G557" s="31">
        <f t="shared" si="61"/>
      </c>
      <c r="H557" s="16">
        <f t="shared" si="62"/>
      </c>
    </row>
    <row r="558" spans="2:8" ht="12.75">
      <c r="B558" s="36">
        <f t="shared" si="56"/>
      </c>
      <c r="C558" s="14">
        <f t="shared" si="57"/>
      </c>
      <c r="D558" s="15">
        <f t="shared" si="58"/>
      </c>
      <c r="E558" s="15">
        <f t="shared" si="59"/>
      </c>
      <c r="F558" s="15">
        <f t="shared" si="60"/>
      </c>
      <c r="G558" s="31">
        <f t="shared" si="61"/>
      </c>
      <c r="H558" s="16">
        <f t="shared" si="62"/>
      </c>
    </row>
    <row r="559" spans="2:8" ht="12.75">
      <c r="B559" s="36">
        <f t="shared" si="56"/>
      </c>
      <c r="C559" s="14">
        <f t="shared" si="57"/>
      </c>
      <c r="D559" s="15">
        <f t="shared" si="58"/>
      </c>
      <c r="E559" s="15">
        <f t="shared" si="59"/>
      </c>
      <c r="F559" s="15">
        <f t="shared" si="60"/>
      </c>
      <c r="G559" s="31">
        <f t="shared" si="61"/>
      </c>
      <c r="H559" s="16">
        <f t="shared" si="62"/>
      </c>
    </row>
    <row r="560" spans="2:8" ht="12.75">
      <c r="B560" s="36">
        <f t="shared" si="56"/>
      </c>
      <c r="C560" s="14">
        <f t="shared" si="57"/>
      </c>
      <c r="D560" s="15">
        <f t="shared" si="58"/>
      </c>
      <c r="E560" s="15">
        <f t="shared" si="59"/>
      </c>
      <c r="F560" s="15">
        <f t="shared" si="60"/>
      </c>
      <c r="G560" s="31">
        <f t="shared" si="61"/>
      </c>
      <c r="H560" s="16">
        <f t="shared" si="62"/>
      </c>
    </row>
    <row r="561" spans="2:8" ht="12.75">
      <c r="B561" s="36">
        <f t="shared" si="56"/>
      </c>
      <c r="C561" s="14">
        <f t="shared" si="57"/>
      </c>
      <c r="D561" s="15">
        <f t="shared" si="58"/>
      </c>
      <c r="E561" s="15">
        <f t="shared" si="59"/>
      </c>
      <c r="F561" s="15">
        <f t="shared" si="60"/>
      </c>
      <c r="G561" s="31">
        <f t="shared" si="61"/>
      </c>
      <c r="H561" s="16">
        <f t="shared" si="62"/>
      </c>
    </row>
    <row r="562" spans="2:8" ht="12.75">
      <c r="B562" s="36">
        <f t="shared" si="56"/>
      </c>
      <c r="C562" s="14">
        <f t="shared" si="57"/>
      </c>
      <c r="D562" s="15">
        <f t="shared" si="58"/>
      </c>
      <c r="E562" s="15">
        <f t="shared" si="59"/>
      </c>
      <c r="F562" s="15">
        <f t="shared" si="60"/>
      </c>
      <c r="G562" s="31">
        <f t="shared" si="61"/>
      </c>
      <c r="H562" s="16">
        <f t="shared" si="62"/>
      </c>
    </row>
    <row r="563" spans="2:8" ht="12.75">
      <c r="B563" s="36">
        <f t="shared" si="56"/>
      </c>
      <c r="C563" s="14">
        <f t="shared" si="57"/>
      </c>
      <c r="D563" s="15">
        <f t="shared" si="58"/>
      </c>
      <c r="E563" s="15">
        <f t="shared" si="59"/>
      </c>
      <c r="F563" s="15">
        <f t="shared" si="60"/>
      </c>
      <c r="G563" s="31">
        <f t="shared" si="61"/>
      </c>
      <c r="H563" s="16">
        <f t="shared" si="62"/>
      </c>
    </row>
    <row r="564" spans="2:8" ht="12.75">
      <c r="B564" s="36">
        <f t="shared" si="56"/>
      </c>
      <c r="C564" s="14">
        <f t="shared" si="57"/>
      </c>
      <c r="D564" s="15">
        <f t="shared" si="58"/>
      </c>
      <c r="E564" s="15">
        <f t="shared" si="59"/>
      </c>
      <c r="F564" s="15">
        <f t="shared" si="60"/>
      </c>
      <c r="G564" s="31">
        <f t="shared" si="61"/>
      </c>
      <c r="H564" s="16">
        <f t="shared" si="62"/>
      </c>
    </row>
    <row r="565" spans="2:8" ht="12.75">
      <c r="B565" s="36">
        <f t="shared" si="56"/>
      </c>
      <c r="C565" s="14">
        <f t="shared" si="57"/>
      </c>
      <c r="D565" s="15">
        <f t="shared" si="58"/>
      </c>
      <c r="E565" s="15">
        <f t="shared" si="59"/>
      </c>
      <c r="F565" s="15">
        <f t="shared" si="60"/>
      </c>
      <c r="G565" s="31">
        <f t="shared" si="61"/>
      </c>
      <c r="H565" s="16">
        <f t="shared" si="62"/>
      </c>
    </row>
    <row r="566" spans="2:8" ht="12.75">
      <c r="B566" s="36">
        <f t="shared" si="56"/>
      </c>
      <c r="C566" s="14">
        <f t="shared" si="57"/>
      </c>
      <c r="D566" s="15">
        <f t="shared" si="58"/>
      </c>
      <c r="E566" s="15">
        <f t="shared" si="59"/>
      </c>
      <c r="F566" s="15">
        <f t="shared" si="60"/>
      </c>
      <c r="G566" s="31">
        <f t="shared" si="61"/>
      </c>
      <c r="H566" s="16">
        <f t="shared" si="62"/>
      </c>
    </row>
    <row r="567" spans="2:8" ht="12.75">
      <c r="B567" s="36">
        <f t="shared" si="56"/>
      </c>
      <c r="C567" s="14">
        <f t="shared" si="57"/>
      </c>
      <c r="D567" s="15">
        <f t="shared" si="58"/>
      </c>
      <c r="E567" s="15">
        <f t="shared" si="59"/>
      </c>
      <c r="F567" s="15">
        <f t="shared" si="60"/>
      </c>
      <c r="G567" s="31">
        <f t="shared" si="61"/>
      </c>
      <c r="H567" s="16">
        <f t="shared" si="62"/>
      </c>
    </row>
    <row r="568" spans="2:8" ht="12.75">
      <c r="B568" s="36">
        <f t="shared" si="56"/>
      </c>
      <c r="C568" s="14">
        <f t="shared" si="57"/>
      </c>
      <c r="D568" s="15">
        <f t="shared" si="58"/>
      </c>
      <c r="E568" s="15">
        <f t="shared" si="59"/>
      </c>
      <c r="F568" s="15">
        <f t="shared" si="60"/>
      </c>
      <c r="G568" s="31">
        <f t="shared" si="61"/>
      </c>
      <c r="H568" s="16">
        <f t="shared" si="62"/>
      </c>
    </row>
    <row r="569" spans="2:8" ht="12.75">
      <c r="B569" s="36">
        <f t="shared" si="56"/>
      </c>
      <c r="C569" s="14">
        <f t="shared" si="57"/>
      </c>
      <c r="D569" s="15">
        <f t="shared" si="58"/>
      </c>
      <c r="E569" s="15">
        <f t="shared" si="59"/>
      </c>
      <c r="F569" s="15">
        <f t="shared" si="60"/>
      </c>
      <c r="G569" s="31">
        <f t="shared" si="61"/>
      </c>
      <c r="H569" s="16">
        <f t="shared" si="62"/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F2:H2" r:id="rId1" tooltip="Calcolo Consolidamento Debiti in Unica Rata + Liquidità Aggiuntiva" display="Calcolo Consolidamento Debiti in Unica Rata + Liquidità Aggiuntiva"/>
    <hyperlink ref="F3:H3" r:id="rId2" tooltip="Calcola Convenienza Surroga Rinegoziazione Sostituzione Mutuo Casa" display="Calcola Convenienza Surroga Rinegoziazione Sostituzione Mutuo"/>
    <hyperlink ref="F4:H4" r:id="rId3" tooltip="Mutui Con Durata Fino A 40 Anni Conviene? + Banche Che Li Fanno" display="Mutui Con Durata Fino A 40 Anni Conviene? + Banche Che Li Fanno"/>
    <hyperlink ref="F12:H12" r:id="rId4" tooltip="calcolo nuova rata dopo estinzione parziale mutuo" display="calcolo nuova rata dopo estinzione parziale mutuo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8"/>
  <headerFooter alignWithMargins="0">
    <oddFooter>&amp;C&amp;11Pagina &amp;P</oddFooter>
  </headerFooter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SocialFin.it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estinzione anticipata mutuo excel 2024 by SocialFin.it</dc:title>
  <dc:subject>Calcolo estinzione anticipata mutuo excel</dc:subject>
  <dc:creator>SocialFin.it</dc:creator>
  <cp:keywords>calcolo; estinzione; anticipata; mutuo; excel; xls</cp:keywords>
  <dc:description>Foglio elettronico di calcolo estinzione anticipata mutuo  excel xls by SocialFin.it 2024</dc:description>
  <cp:lastModifiedBy>Rodolfo</cp:lastModifiedBy>
  <cp:lastPrinted>2007-08-06T12:26:11Z</cp:lastPrinted>
  <dcterms:created xsi:type="dcterms:W3CDTF">2000-09-27T14:26:38Z</dcterms:created>
  <dcterms:modified xsi:type="dcterms:W3CDTF">2024-01-05T19:09:30Z</dcterms:modified>
  <cp:category>calcolo estinzione anticipata mutuo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estinzione anticipata mutuo excel">
    <vt:lpwstr>calcolo estinzione anticipata mutuo excel</vt:lpwstr>
  </property>
</Properties>
</file>