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stinzione finanziamento excel" sheetId="1" r:id="rId1"/>
  </sheets>
  <definedNames>
    <definedName name="Ammont_prestito" localSheetId="0">'Estinzione finanziamento excel'!$D$9</definedName>
    <definedName name="_xlnm.Print_Area" localSheetId="0">'Estinzione finanziamento excel'!$B$6:$H$141</definedName>
    <definedName name="Bil.Iniz" localSheetId="0">IF('Estinzione finanziamento excel'!IU1&lt;&gt;"",'Estinzione finanziamento excel'!D65536,"")</definedName>
    <definedName name="Bilancio.finale" localSheetId="0">IF('Estinzione finanziamento excel'!IR1&lt;&gt;"",'Estinzione finanziamento excel'!IT1-'Estinzione finanziamento excel'!IV1,"")</definedName>
    <definedName name="Bilancio_iniz_tab" localSheetId="0">'Estinzione finanziamento excel'!$H$17</definedName>
    <definedName name="Capitale" localSheetId="0">IF('Estinzione finanziamento excel'!IS1&lt;&gt;"",MIN('Estinzione finanziamento excel'!IU1,'Estinzione finanziamento excel'!Pagam_da_usare-'Estinzione finanziamento excel'!IV1),"")</definedName>
    <definedName name="Data_inizio_tabella" localSheetId="0">'Estinzione finanziamento excel'!$H$9</definedName>
    <definedName name="Durata_in_anni" localSheetId="0">'Estinzione finanziamento excel'!$D$11</definedName>
    <definedName name="Durata_in_anni">#REF!</definedName>
    <definedName name="Interesse" localSheetId="0">IF('Estinzione finanziamento excel'!IT1&lt;&gt;"",'Estinzione finanziamento excel'!IV1*'Estinzione finanziamento excel'!Tasso_periodico,"")</definedName>
    <definedName name="Interesse.Comp" localSheetId="0">IF('Estinzione finanziamento excel'!IQ1&lt;&gt;"",'Estinzione finanziamento excel'!A65536+'Estinzione finanziamento excel'!IT1,"")</definedName>
    <definedName name="Interesse_tabella" localSheetId="0">'Estinzione finanziamento excel'!$H$18</definedName>
    <definedName name="Mostra.Data" localSheetId="0">IF('Estinzione finanziamento excel'!IV1&lt;&gt;"",DATE(YEAR('Estinzione finanziamento excel'!Primo_pagam),MONTH('Estinzione finanziamento excel'!Primo_pagam)+('Estinzione finanziamento excel'!IV1-1)*12/'Estinzione finanziamento excel'!Pagam_per_anno,DAY('Estinzione finanziamento excel'!Primo_pagam)),"")</definedName>
    <definedName name="pagam.Num" localSheetId="0">IF(OR('Estinzione finanziamento excel'!A65536="",'Estinzione finanziamento excel'!A65536='Estinzione finanziamento excel'!Totale_pagam),"",'Estinzione finanziamento excel'!A65536+1)</definedName>
    <definedName name="Pagam_calcolato" localSheetId="0">'Estinzione finanziamento excel'!$D$15</definedName>
    <definedName name="Pagam_da_usare" localSheetId="0">'Estinzione finanziamento excel'!$D$17</definedName>
    <definedName name="Pagam_inizio_tabella" localSheetId="0">'Estinzione finanziamento excel'!$H$10</definedName>
    <definedName name="Pagam_per_anno" localSheetId="0">'Estinzione finanziamento excel'!$D$12</definedName>
    <definedName name="Pagam_per_anno">#REF!</definedName>
    <definedName name="Pagam_registrato" localSheetId="0">'Estinzione finanziamento excel'!$D$14</definedName>
    <definedName name="Play">656277505</definedName>
    <definedName name="Primo_pagam" localSheetId="0">'Estinzione finanziamento excel'!$D$13</definedName>
    <definedName name="Primo_pagam_num" localSheetId="0">'Estinzione finanziamento excel'!$D$18</definedName>
    <definedName name="Tasso_inter_annuale" localSheetId="0">'Estinzione finanziamento excel'!$D$10</definedName>
    <definedName name="Tasso_inter_annuale">#REF!</definedName>
    <definedName name="Tasso_periodico" localSheetId="0">'Estinzione finanziamento excel'!Tasso_inter_annuale/'Estinzione finanziamento excel'!Pagam_per_anno</definedName>
    <definedName name="_xlnm.Print_Titles" localSheetId="0">'Estinzione finanziamento excel'!$20:$21</definedName>
    <definedName name="Totale_pagam" localSheetId="0">'Estinzione finanziamento excel'!Pagam_per_anno*'Estinzione finanziamento excel'!Durata_in_anni</definedName>
    <definedName name="VBAdvanced.VB_Branch_Example" localSheetId="0">'Estinzione finanziamento excel'!VBAdvanced.VB_Branch_Example</definedName>
    <definedName name="VBAdvanced.VB_Branch_Example">[0]!VBAdvanced.VB_Branch_Example</definedName>
    <definedName name="VBAdvanced.VB_GetWindowsDirectory" localSheetId="0">'Estinzione finanziamento excel'!VBAdvanced.VB_GetWindowsDirectory</definedName>
    <definedName name="VBAdvanced.VB_GetWindowsDirectory">[0]!VBAdvanced.VB_GetWindowsDirectory</definedName>
  </definedNames>
  <calcPr fullCalcOnLoad="1"/>
</workbook>
</file>

<file path=xl/sharedStrings.xml><?xml version="1.0" encoding="utf-8"?>
<sst xmlns="http://schemas.openxmlformats.org/spreadsheetml/2006/main" count="35" uniqueCount="34">
  <si>
    <t>Tasso di interesse annuale:</t>
  </si>
  <si>
    <t>Pagamento registrato:</t>
  </si>
  <si>
    <t>CALCOLO</t>
  </si>
  <si>
    <t>Pagamento:</t>
  </si>
  <si>
    <t>1° pagamento della tabella:</t>
  </si>
  <si>
    <t>Quota</t>
  </si>
  <si>
    <t>Interessi</t>
  </si>
  <si>
    <t>Capitale</t>
  </si>
  <si>
    <t>Somma originaria del finanziamento:</t>
  </si>
  <si>
    <t>Durata del finanziamento in anni:</t>
  </si>
  <si>
    <t>Numero di rate annuali:</t>
  </si>
  <si>
    <t>Data di pagamento della 1^ rata:</t>
  </si>
  <si>
    <t>Somma pagata ogni anno:</t>
  </si>
  <si>
    <t>Costo di ogni singola rata:</t>
  </si>
  <si>
    <t>Data della</t>
  </si>
  <si>
    <t>scadenza</t>
  </si>
  <si>
    <t>Numero rate</t>
  </si>
  <si>
    <t>Progressivo</t>
  </si>
  <si>
    <t>Debito Residuo</t>
  </si>
  <si>
    <t>da Estinguere</t>
  </si>
  <si>
    <t>Interessi pagati</t>
  </si>
  <si>
    <t>rata dopo rata</t>
  </si>
  <si>
    <t>Riporto del capitale</t>
  </si>
  <si>
    <t>Correlate al calcolo estinzione anticipata finanziamento excel:</t>
  </si>
  <si>
    <t>Calcolo Consolidamento Debiti A Rata Unica + Liquidità Aggiuntiva</t>
  </si>
  <si>
    <t>Convenienza Surroga e/o Sostituzione e/o Rinegoziazione Finanziamento</t>
  </si>
  <si>
    <t>Dati Modificabili: Somma originaria; Tasso Tan; Durata del</t>
  </si>
  <si>
    <t>finanziamento; Numero rate annuali; Data di scadenza 1^ rata.</t>
  </si>
  <si>
    <t>Finanziamenti Personali Fino A 15 Anni e 180 Rate &amp; Banche che Li Erogano</t>
  </si>
  <si>
    <t>Costi e Spese di Estinzione Anticipata… Quali sono? Vedi:</t>
  </si>
  <si>
    <t>Oneri, Spese &amp; Costi di Estinzione Anticipata</t>
  </si>
  <si>
    <t>a data di pagamento</t>
  </si>
  <si>
    <t>Dati del finanziamento da estinguere anticipatamente:</t>
  </si>
  <si>
    <t xml:space="preserve"> Foglio di calcolo estinzione anticipata finanziamento excel fino a 15 anni - SocialFin.it - 2024 Edition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</si>
</sst>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General&quot;.&quot;"/>
    <numFmt numFmtId="182" formatCode="General;;;&quot; &quot;General"/>
    <numFmt numFmtId="183" formatCode="#,##0.0000"/>
    <numFmt numFmtId="184" formatCode="d/m/yy"/>
    <numFmt numFmtId="185" formatCode="#,##0_ ;\-#,##0\ "/>
    <numFmt numFmtId="186" formatCode="#,##0.0;\-#,##0.0"/>
    <numFmt numFmtId="187" formatCode="#,##0.000;\-#,##0.000"/>
    <numFmt numFmtId="188" formatCode="_-[$€-2]\ * #,##0.00_-;\-[$€-2]\ * #,##0.00_-;_-[$€-2]\ * &quot;-&quot;??_-"/>
    <numFmt numFmtId="189" formatCode="d/m"/>
    <numFmt numFmtId="190" formatCode="_-[$€-2]\ * #,##0.00_-;\-[$€-2]\ * #,##0.00_-;_-[$€-2]\ * &quot;-&quot;??_-;_-@_-"/>
    <numFmt numFmtId="191" formatCode="_-[$€-2]\ * #,##0.000_-;\-[$€-2]\ * #,##0.000_-;_-[$€-2]\ * &quot;-&quot;??_-"/>
    <numFmt numFmtId="192" formatCode="_-[$€-2]\ * #,##0.0000_-;\-[$€-2]\ * #,##0.0000_-;_-[$€-2]\ * &quot;-&quot;??_-"/>
    <numFmt numFmtId="193" formatCode="[$€-2]\ #,##0.00;[Red]\-[$€-2]\ #,##0.00"/>
    <numFmt numFmtId="194" formatCode="[$-410]dddd\ d\ mmmm\ yyyy"/>
    <numFmt numFmtId="195" formatCode="h\.mm\.ss"/>
    <numFmt numFmtId="196" formatCode="&quot;€&quot;\ #,##0.00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Geneva"/>
      <family val="0"/>
    </font>
    <font>
      <b/>
      <sz val="10"/>
      <color indexed="11"/>
      <name val="Geneva"/>
      <family val="0"/>
    </font>
    <font>
      <sz val="9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sz val="14"/>
      <color indexed="12"/>
      <name val="Times New Roman"/>
      <family val="1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3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Arial"/>
      <family val="2"/>
    </font>
    <font>
      <sz val="14"/>
      <color rgb="FF0000FF"/>
      <name val="Times New Roman"/>
      <family val="1"/>
    </font>
    <font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u val="single"/>
      <sz val="12"/>
      <color theme="10"/>
      <name val="Arial"/>
      <family val="2"/>
    </font>
    <font>
      <b/>
      <u val="single"/>
      <sz val="13"/>
      <color theme="1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3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88" fontId="0" fillId="0" borderId="0" xfId="46" applyFont="1" applyAlignment="1">
      <alignment/>
    </xf>
    <xf numFmtId="188" fontId="4" fillId="0" borderId="0" xfId="46" applyFont="1" applyAlignment="1">
      <alignment/>
    </xf>
    <xf numFmtId="188" fontId="0" fillId="0" borderId="0" xfId="46" applyFont="1" applyAlignment="1">
      <alignment horizontal="centerContinuous"/>
    </xf>
    <xf numFmtId="188" fontId="5" fillId="0" borderId="10" xfId="46" applyFont="1" applyFill="1" applyBorder="1" applyAlignment="1">
      <alignment/>
    </xf>
    <xf numFmtId="188" fontId="4" fillId="0" borderId="10" xfId="46" applyFont="1" applyFill="1" applyBorder="1" applyAlignment="1">
      <alignment/>
    </xf>
    <xf numFmtId="188" fontId="4" fillId="0" borderId="0" xfId="46" applyFont="1" applyAlignment="1">
      <alignment horizontal="right"/>
    </xf>
    <xf numFmtId="188" fontId="0" fillId="0" borderId="10" xfId="46" applyFont="1" applyFill="1" applyBorder="1" applyAlignment="1">
      <alignment/>
    </xf>
    <xf numFmtId="188" fontId="4" fillId="0" borderId="0" xfId="46" applyFont="1" applyAlignment="1">
      <alignment horizontal="centerContinuous"/>
    </xf>
    <xf numFmtId="188" fontId="5" fillId="33" borderId="0" xfId="46" applyFont="1" applyFill="1" applyAlignment="1">
      <alignment/>
    </xf>
    <xf numFmtId="188" fontId="0" fillId="0" borderId="0" xfId="46" applyFont="1" applyAlignment="1">
      <alignment horizontal="right"/>
    </xf>
    <xf numFmtId="188" fontId="5" fillId="33" borderId="0" xfId="46" applyFont="1" applyFill="1" applyAlignment="1">
      <alignment horizontal="left"/>
    </xf>
    <xf numFmtId="43" fontId="0" fillId="0" borderId="0" xfId="48" applyFont="1" applyAlignment="1">
      <alignment/>
    </xf>
    <xf numFmtId="188" fontId="4" fillId="0" borderId="0" xfId="46" applyFont="1" applyAlignment="1">
      <alignment horizontal="center"/>
    </xf>
    <xf numFmtId="188" fontId="4" fillId="0" borderId="0" xfId="46" applyFont="1" applyAlignment="1">
      <alignment/>
    </xf>
    <xf numFmtId="188" fontId="8" fillId="0" borderId="11" xfId="46" applyFont="1" applyBorder="1" applyAlignment="1">
      <alignment horizontal="right"/>
    </xf>
    <xf numFmtId="188" fontId="7" fillId="0" borderId="0" xfId="46" applyFont="1" applyFill="1" applyAlignment="1">
      <alignment/>
    </xf>
    <xf numFmtId="14" fontId="4" fillId="0" borderId="12" xfId="46" applyNumberFormat="1" applyFont="1" applyBorder="1" applyAlignment="1">
      <alignment horizontal="center"/>
    </xf>
    <xf numFmtId="188" fontId="4" fillId="0" borderId="12" xfId="46" applyFont="1" applyBorder="1" applyAlignment="1">
      <alignment horizontal="center"/>
    </xf>
    <xf numFmtId="188" fontId="4" fillId="0" borderId="13" xfId="46" applyFont="1" applyBorder="1" applyAlignment="1">
      <alignment horizontal="center"/>
    </xf>
    <xf numFmtId="188" fontId="4" fillId="0" borderId="0" xfId="46" applyFont="1" applyFill="1" applyBorder="1" applyAlignment="1">
      <alignment/>
    </xf>
    <xf numFmtId="41" fontId="5" fillId="0" borderId="0" xfId="49" applyFont="1" applyFill="1" applyBorder="1" applyAlignment="1">
      <alignment horizontal="left"/>
    </xf>
    <xf numFmtId="188" fontId="0" fillId="0" borderId="0" xfId="46" applyFont="1" applyAlignment="1">
      <alignment vertical="center"/>
    </xf>
    <xf numFmtId="188" fontId="0" fillId="0" borderId="0" xfId="46" applyFont="1" applyFill="1" applyAlignment="1">
      <alignment/>
    </xf>
    <xf numFmtId="188" fontId="65" fillId="0" borderId="14" xfId="46" applyFont="1" applyFill="1" applyBorder="1" applyAlignment="1">
      <alignment vertical="center"/>
    </xf>
    <xf numFmtId="188" fontId="66" fillId="0" borderId="15" xfId="46" applyFont="1" applyFill="1" applyBorder="1" applyAlignment="1">
      <alignment vertical="center"/>
    </xf>
    <xf numFmtId="188" fontId="67" fillId="0" borderId="15" xfId="46" applyFont="1" applyFill="1" applyBorder="1" applyAlignment="1">
      <alignment vertical="center"/>
    </xf>
    <xf numFmtId="188" fontId="4" fillId="0" borderId="0" xfId="46" applyFont="1" applyFill="1" applyBorder="1" applyAlignment="1">
      <alignment horizontal="right" vertical="center"/>
    </xf>
    <xf numFmtId="188" fontId="6" fillId="0" borderId="0" xfId="46" applyFont="1" applyFill="1" applyBorder="1" applyAlignment="1">
      <alignment horizontal="left" vertical="center"/>
    </xf>
    <xf numFmtId="188" fontId="0" fillId="0" borderId="0" xfId="46" applyFont="1" applyBorder="1" applyAlignment="1">
      <alignment/>
    </xf>
    <xf numFmtId="188" fontId="0" fillId="0" borderId="0" xfId="46" applyFont="1" applyBorder="1" applyAlignment="1">
      <alignment horizontal="centerContinuous" vertical="top"/>
    </xf>
    <xf numFmtId="188" fontId="68" fillId="0" borderId="0" xfId="46" applyFont="1" applyFill="1" applyBorder="1" applyAlignment="1">
      <alignment vertical="center"/>
    </xf>
    <xf numFmtId="188" fontId="5" fillId="0" borderId="0" xfId="46" applyFont="1" applyBorder="1" applyAlignment="1">
      <alignment horizontal="right" vertical="center"/>
    </xf>
    <xf numFmtId="188" fontId="1" fillId="0" borderId="0" xfId="46" applyFont="1" applyBorder="1" applyAlignment="1">
      <alignment horizontal="right" vertical="center"/>
    </xf>
    <xf numFmtId="193" fontId="1" fillId="0" borderId="0" xfId="46" applyNumberFormat="1" applyFont="1" applyFill="1" applyBorder="1" applyAlignment="1">
      <alignment vertical="center"/>
    </xf>
    <xf numFmtId="188" fontId="69" fillId="0" borderId="0" xfId="46" applyFont="1" applyBorder="1" applyAlignment="1">
      <alignment horizontal="right" vertical="center"/>
    </xf>
    <xf numFmtId="188" fontId="70" fillId="0" borderId="0" xfId="46" applyFont="1" applyAlignment="1">
      <alignment/>
    </xf>
    <xf numFmtId="188" fontId="71" fillId="0" borderId="15" xfId="46" applyFont="1" applyFill="1" applyBorder="1" applyAlignment="1">
      <alignment vertical="center"/>
    </xf>
    <xf numFmtId="193" fontId="72" fillId="0" borderId="0" xfId="46" applyNumberFormat="1" applyFont="1" applyFill="1" applyBorder="1" applyAlignment="1">
      <alignment vertical="center"/>
    </xf>
    <xf numFmtId="188" fontId="70" fillId="0" borderId="10" xfId="46" applyFont="1" applyFill="1" applyBorder="1" applyAlignment="1">
      <alignment/>
    </xf>
    <xf numFmtId="188" fontId="70" fillId="34" borderId="0" xfId="46" applyFont="1" applyFill="1" applyAlignment="1">
      <alignment/>
    </xf>
    <xf numFmtId="188" fontId="73" fillId="34" borderId="12" xfId="46" applyFont="1" applyFill="1" applyBorder="1" applyAlignment="1">
      <alignment horizontal="center"/>
    </xf>
    <xf numFmtId="188" fontId="70" fillId="0" borderId="0" xfId="46" applyFont="1" applyFill="1" applyAlignment="1">
      <alignment/>
    </xf>
    <xf numFmtId="188" fontId="73" fillId="0" borderId="0" xfId="46" applyFont="1" applyFill="1" applyAlignment="1">
      <alignment horizontal="right"/>
    </xf>
    <xf numFmtId="188" fontId="73" fillId="0" borderId="0" xfId="46" applyFont="1" applyFill="1" applyAlignment="1">
      <alignment/>
    </xf>
    <xf numFmtId="188" fontId="70" fillId="0" borderId="0" xfId="46" applyFont="1" applyFill="1" applyAlignment="1">
      <alignment horizontal="centerContinuous"/>
    </xf>
    <xf numFmtId="188" fontId="0" fillId="35" borderId="0" xfId="46" applyFont="1" applyFill="1" applyAlignment="1">
      <alignment/>
    </xf>
    <xf numFmtId="41" fontId="4" fillId="35" borderId="12" xfId="49" applyFont="1" applyFill="1" applyBorder="1" applyAlignment="1">
      <alignment horizontal="center"/>
    </xf>
    <xf numFmtId="188" fontId="0" fillId="0" borderId="0" xfId="46" applyFont="1" applyFill="1" applyAlignment="1">
      <alignment vertical="center"/>
    </xf>
    <xf numFmtId="188" fontId="4" fillId="0" borderId="0" xfId="46" applyFont="1" applyFill="1" applyAlignment="1">
      <alignment/>
    </xf>
    <xf numFmtId="41" fontId="0" fillId="35" borderId="12" xfId="49" applyFont="1" applyFill="1" applyBorder="1" applyAlignment="1">
      <alignment horizontal="center"/>
    </xf>
    <xf numFmtId="14" fontId="0" fillId="0" borderId="12" xfId="46" applyNumberFormat="1" applyFont="1" applyBorder="1" applyAlignment="1">
      <alignment horizontal="center"/>
    </xf>
    <xf numFmtId="188" fontId="0" fillId="0" borderId="12" xfId="46" applyFont="1" applyBorder="1" applyAlignment="1">
      <alignment horizontal="center"/>
    </xf>
    <xf numFmtId="188" fontId="70" fillId="34" borderId="12" xfId="46" applyFont="1" applyFill="1" applyBorder="1" applyAlignment="1">
      <alignment horizontal="center"/>
    </xf>
    <xf numFmtId="188" fontId="0" fillId="0" borderId="13" xfId="46" applyFont="1" applyBorder="1" applyAlignment="1">
      <alignment horizontal="center"/>
    </xf>
    <xf numFmtId="188" fontId="67" fillId="0" borderId="0" xfId="46" applyFont="1" applyFill="1" applyBorder="1" applyAlignment="1">
      <alignment vertical="center"/>
    </xf>
    <xf numFmtId="188" fontId="67" fillId="0" borderId="16" xfId="46" applyFont="1" applyFill="1" applyBorder="1" applyAlignment="1">
      <alignment vertical="center"/>
    </xf>
    <xf numFmtId="188" fontId="0" fillId="36" borderId="0" xfId="46" applyFont="1" applyFill="1" applyAlignment="1">
      <alignment/>
    </xf>
    <xf numFmtId="188" fontId="0" fillId="35" borderId="0" xfId="46" applyFont="1" applyFill="1" applyAlignment="1">
      <alignment/>
    </xf>
    <xf numFmtId="188" fontId="70" fillId="35" borderId="0" xfId="46" applyFont="1" applyFill="1" applyAlignment="1">
      <alignment/>
    </xf>
    <xf numFmtId="188" fontId="74" fillId="0" borderId="0" xfId="36" applyNumberFormat="1" applyFont="1" applyAlignment="1" applyProtection="1">
      <alignment vertical="center"/>
      <protection/>
    </xf>
    <xf numFmtId="188" fontId="74" fillId="0" borderId="0" xfId="36" applyNumberFormat="1" applyFont="1" applyFill="1" applyAlignment="1" applyProtection="1">
      <alignment vertical="center"/>
      <protection/>
    </xf>
    <xf numFmtId="188" fontId="75" fillId="0" borderId="0" xfId="36" applyNumberFormat="1" applyFont="1" applyAlignment="1" applyProtection="1">
      <alignment vertical="center"/>
      <protection/>
    </xf>
    <xf numFmtId="188" fontId="75" fillId="0" borderId="0" xfId="36" applyNumberFormat="1" applyFont="1" applyFill="1" applyAlignment="1" applyProtection="1">
      <alignment vertical="center"/>
      <protection/>
    </xf>
    <xf numFmtId="188" fontId="65" fillId="0" borderId="0" xfId="46" applyFont="1" applyFill="1" applyBorder="1" applyAlignment="1">
      <alignment vertical="center"/>
    </xf>
    <xf numFmtId="188" fontId="66" fillId="0" borderId="0" xfId="46" applyFont="1" applyFill="1" applyBorder="1" applyAlignment="1">
      <alignment vertical="center"/>
    </xf>
    <xf numFmtId="188" fontId="71" fillId="0" borderId="0" xfId="46" applyFont="1" applyFill="1" applyBorder="1" applyAlignment="1">
      <alignment vertical="center"/>
    </xf>
    <xf numFmtId="188" fontId="5" fillId="0" borderId="0" xfId="46" applyFont="1" applyAlignment="1">
      <alignment/>
    </xf>
    <xf numFmtId="188" fontId="74" fillId="0" borderId="0" xfId="36" applyNumberFormat="1" applyFont="1" applyAlignment="1" applyProtection="1">
      <alignment/>
      <protection/>
    </xf>
    <xf numFmtId="188" fontId="74" fillId="0" borderId="0" xfId="36" applyNumberFormat="1" applyFont="1" applyFill="1" applyAlignment="1" applyProtection="1">
      <alignment/>
      <protection/>
    </xf>
    <xf numFmtId="188" fontId="76" fillId="0" borderId="0" xfId="46" applyFont="1" applyBorder="1" applyAlignment="1">
      <alignment horizontal="right" vertical="center"/>
    </xf>
    <xf numFmtId="188" fontId="70" fillId="0" borderId="0" xfId="46" applyFont="1" applyFill="1" applyBorder="1" applyAlignment="1">
      <alignment vertical="center"/>
    </xf>
    <xf numFmtId="188" fontId="0" fillId="0" borderId="0" xfId="46" applyFont="1" applyFill="1" applyBorder="1" applyAlignment="1">
      <alignment vertical="center"/>
    </xf>
    <xf numFmtId="188" fontId="70" fillId="0" borderId="0" xfId="46" applyFont="1" applyFill="1" applyBorder="1" applyAlignment="1">
      <alignment horizontal="right"/>
    </xf>
    <xf numFmtId="188" fontId="0" fillId="0" borderId="0" xfId="46" applyFont="1" applyFill="1" applyBorder="1" applyAlignment="1">
      <alignment horizontal="left"/>
    </xf>
    <xf numFmtId="188" fontId="4" fillId="0" borderId="0" xfId="46" applyFont="1" applyAlignment="1">
      <alignment vertical="center"/>
    </xf>
    <xf numFmtId="0" fontId="0" fillId="0" borderId="0" xfId="0" applyAlignment="1">
      <alignment vertical="center"/>
    </xf>
    <xf numFmtId="196" fontId="77" fillId="0" borderId="0" xfId="46" applyNumberFormat="1" applyFont="1" applyFill="1" applyBorder="1" applyAlignment="1" applyProtection="1">
      <alignment vertical="center"/>
      <protection locked="0"/>
    </xf>
    <xf numFmtId="10" fontId="10" fillId="0" borderId="0" xfId="46" applyNumberFormat="1" applyFont="1" applyFill="1" applyBorder="1" applyAlignment="1" applyProtection="1">
      <alignment horizontal="right" vertical="center"/>
      <protection locked="0"/>
    </xf>
    <xf numFmtId="0" fontId="10" fillId="0" borderId="0" xfId="49" applyNumberFormat="1" applyFont="1" applyFill="1" applyBorder="1" applyAlignment="1" applyProtection="1">
      <alignment vertical="center"/>
      <protection locked="0"/>
    </xf>
    <xf numFmtId="0" fontId="10" fillId="0" borderId="0" xfId="49" applyNumberFormat="1" applyFont="1" applyFill="1" applyBorder="1" applyAlignment="1" applyProtection="1">
      <alignment horizontal="right" vertical="center"/>
      <protection locked="0"/>
    </xf>
    <xf numFmtId="14" fontId="10" fillId="0" borderId="0" xfId="49" applyNumberFormat="1" applyFont="1" applyFill="1" applyBorder="1" applyAlignment="1" applyProtection="1">
      <alignment horizontal="right" vertical="center"/>
      <protection locked="0"/>
    </xf>
    <xf numFmtId="188" fontId="78" fillId="0" borderId="0" xfId="46" applyFont="1" applyFill="1" applyBorder="1" applyAlignment="1">
      <alignment/>
    </xf>
    <xf numFmtId="188" fontId="0" fillId="0" borderId="0" xfId="46" applyFont="1" applyFill="1" applyAlignment="1">
      <alignment/>
    </xf>
    <xf numFmtId="188" fontId="79" fillId="35" borderId="0" xfId="46" applyFont="1" applyFill="1" applyAlignment="1">
      <alignment/>
    </xf>
    <xf numFmtId="188" fontId="9" fillId="0" borderId="0" xfId="46" applyFont="1" applyFill="1" applyBorder="1" applyAlignment="1">
      <alignment vertical="center"/>
    </xf>
    <xf numFmtId="188" fontId="9" fillId="0" borderId="0" xfId="46" applyFont="1" applyBorder="1" applyAlignment="1">
      <alignment horizontal="left" vertical="center"/>
    </xf>
    <xf numFmtId="188" fontId="1" fillId="0" borderId="17" xfId="46" applyFont="1" applyFill="1" applyBorder="1" applyAlignment="1">
      <alignment horizontal="center"/>
    </xf>
    <xf numFmtId="188" fontId="1" fillId="0" borderId="18" xfId="46" applyFont="1" applyFill="1" applyBorder="1" applyAlignment="1">
      <alignment horizontal="center"/>
    </xf>
    <xf numFmtId="188" fontId="72" fillId="34" borderId="18" xfId="46" applyFont="1" applyFill="1" applyBorder="1" applyAlignment="1">
      <alignment horizontal="center" vertical="center"/>
    </xf>
    <xf numFmtId="188" fontId="1" fillId="0" borderId="19" xfId="46" applyFont="1" applyFill="1" applyBorder="1" applyAlignment="1">
      <alignment horizontal="center" vertical="center"/>
    </xf>
    <xf numFmtId="188" fontId="1" fillId="0" borderId="20" xfId="46" applyFont="1" applyFill="1" applyBorder="1" applyAlignment="1">
      <alignment horizontal="center" vertical="center"/>
    </xf>
    <xf numFmtId="188" fontId="72" fillId="34" borderId="20" xfId="46" applyFont="1" applyFill="1" applyBorder="1" applyAlignment="1">
      <alignment horizontal="center" vertical="center"/>
    </xf>
    <xf numFmtId="188" fontId="80" fillId="35" borderId="18" xfId="46" applyFont="1" applyFill="1" applyBorder="1" applyAlignment="1">
      <alignment horizontal="center"/>
    </xf>
    <xf numFmtId="188" fontId="80" fillId="35" borderId="20" xfId="46" applyFont="1" applyFill="1" applyBorder="1" applyAlignment="1">
      <alignment horizontal="center" vertical="center"/>
    </xf>
    <xf numFmtId="188" fontId="1" fillId="0" borderId="21" xfId="46" applyFont="1" applyFill="1" applyBorder="1" applyAlignment="1">
      <alignment horizontal="center" vertical="center"/>
    </xf>
    <xf numFmtId="188" fontId="1" fillId="0" borderId="10" xfId="46" applyFont="1" applyFill="1" applyBorder="1" applyAlignment="1">
      <alignment horizontal="center" vertical="center"/>
    </xf>
    <xf numFmtId="188" fontId="1" fillId="0" borderId="18" xfId="46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" xfId="44"/>
    <cellStyle name="Currency [0]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ocialfin.it/calcolo-estinzione-anticipata-finanziamento.htm" TargetMode="External" /><Relationship Id="rId3" Type="http://schemas.openxmlformats.org/officeDocument/2006/relationships/hyperlink" Target="https://www.socialfin.it/calcolo-estinzione-anticipata-finanziamento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57150</xdr:rowOff>
    </xdr:from>
    <xdr:to>
      <xdr:col>3</xdr:col>
      <xdr:colOff>1057275</xdr:colOff>
      <xdr:row>3</xdr:row>
      <xdr:rowOff>123825</xdr:rowOff>
    </xdr:to>
    <xdr:pic>
      <xdr:nvPicPr>
        <xdr:cNvPr id="1" name="Immagine 1" descr="l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95275"/>
          <a:ext cx="3286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fin.it/calcolo-consolidamento-debiti-da-prestiti-e-finanziamenti.htm" TargetMode="External" /><Relationship Id="rId2" Type="http://schemas.openxmlformats.org/officeDocument/2006/relationships/hyperlink" Target="https://www.socialfin.it/tipi-di-surroga-nei-finanziamenti.htm" TargetMode="External" /><Relationship Id="rId3" Type="http://schemas.openxmlformats.org/officeDocument/2006/relationships/hyperlink" Target="https://www.socialfin.it/prestiti-personali-180-mesi-o-rate-rimborsabili-in-15-anni.htm" TargetMode="External" /><Relationship Id="rId4" Type="http://schemas.openxmlformats.org/officeDocument/2006/relationships/hyperlink" Target="https://www.socialfin.it/calcolo-estinzione-anticipata-prestito-personale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9"/>
  <sheetViews>
    <sheetView showGridLines="0" tabSelected="1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J51" sqref="J51"/>
    </sheetView>
  </sheetViews>
  <sheetFormatPr defaultColWidth="0" defaultRowHeight="12.75"/>
  <cols>
    <col min="1" max="1" width="1.1484375" style="1" customWidth="1"/>
    <col min="2" max="2" width="16.00390625" style="46" customWidth="1"/>
    <col min="3" max="3" width="18.140625" style="1" customWidth="1"/>
    <col min="4" max="4" width="19.7109375" style="1" customWidth="1"/>
    <col min="5" max="5" width="14.421875" style="1" customWidth="1"/>
    <col min="6" max="6" width="13.57421875" style="1" customWidth="1"/>
    <col min="7" max="7" width="16.8515625" style="40" customWidth="1"/>
    <col min="8" max="8" width="16.8515625" style="1" customWidth="1"/>
    <col min="9" max="9" width="21.8515625" style="1" customWidth="1"/>
    <col min="10" max="10" width="21.28125" style="1" customWidth="1"/>
    <col min="11" max="12" width="12.7109375" style="1" hidden="1" customWidth="1"/>
    <col min="13" max="16384" width="0" style="1" hidden="1" customWidth="1"/>
  </cols>
  <sheetData>
    <row r="1" spans="2:9" ht="18.75" customHeight="1">
      <c r="B1" s="57"/>
      <c r="E1" s="84" t="s">
        <v>23</v>
      </c>
      <c r="F1" s="58"/>
      <c r="G1" s="59"/>
      <c r="H1" s="58"/>
      <c r="I1" s="58"/>
    </row>
    <row r="2" spans="2:9" s="22" customFormat="1" ht="23.25" customHeight="1">
      <c r="B2" s="48"/>
      <c r="E2" s="62" t="s">
        <v>24</v>
      </c>
      <c r="F2" s="62"/>
      <c r="G2" s="63"/>
      <c r="H2" s="62"/>
      <c r="I2" s="62"/>
    </row>
    <row r="3" spans="2:9" s="22" customFormat="1" ht="25.5" customHeight="1">
      <c r="B3" s="48"/>
      <c r="E3" s="60" t="s">
        <v>25</v>
      </c>
      <c r="F3" s="60"/>
      <c r="G3" s="61"/>
      <c r="H3" s="60"/>
      <c r="I3" s="60"/>
    </row>
    <row r="4" spans="2:9" s="22" customFormat="1" ht="21.75" customHeight="1">
      <c r="B4" s="48"/>
      <c r="E4" s="60" t="s">
        <v>28</v>
      </c>
      <c r="F4" s="60"/>
      <c r="G4" s="61"/>
      <c r="H4" s="60"/>
      <c r="I4" s="60"/>
    </row>
    <row r="5" spans="2:7" ht="8.25" customHeight="1" thickBot="1">
      <c r="B5" s="23"/>
      <c r="G5" s="42"/>
    </row>
    <row r="6" spans="1:10" s="26" customFormat="1" ht="24.75" customHeight="1" thickBot="1">
      <c r="A6" s="55"/>
      <c r="B6" s="24" t="s">
        <v>33</v>
      </c>
      <c r="C6" s="25"/>
      <c r="D6" s="25"/>
      <c r="E6" s="25"/>
      <c r="F6" s="25"/>
      <c r="G6" s="37"/>
      <c r="H6" s="25"/>
      <c r="I6" s="56"/>
      <c r="J6" s="55"/>
    </row>
    <row r="7" spans="2:8" s="55" customFormat="1" ht="8.25" customHeight="1">
      <c r="B7" s="64"/>
      <c r="C7" s="65"/>
      <c r="D7" s="65"/>
      <c r="E7" s="65"/>
      <c r="F7" s="65"/>
      <c r="G7" s="66"/>
      <c r="H7" s="65"/>
    </row>
    <row r="8" spans="2:8" s="22" customFormat="1" ht="18" customHeight="1">
      <c r="B8" s="31" t="s">
        <v>32</v>
      </c>
      <c r="C8" s="27"/>
      <c r="D8" s="28"/>
      <c r="F8" s="85" t="s">
        <v>26</v>
      </c>
      <c r="G8" s="71"/>
      <c r="H8" s="72"/>
    </row>
    <row r="9" spans="2:8" s="29" customFormat="1" ht="14.25" customHeight="1">
      <c r="B9" s="82"/>
      <c r="C9" s="70" t="s">
        <v>8</v>
      </c>
      <c r="D9" s="77">
        <v>85000</v>
      </c>
      <c r="F9" s="86" t="s">
        <v>27</v>
      </c>
      <c r="G9" s="73"/>
      <c r="H9" s="74"/>
    </row>
    <row r="10" spans="2:9" ht="16.5" customHeight="1">
      <c r="B10" s="83"/>
      <c r="C10" s="33" t="s">
        <v>0</v>
      </c>
      <c r="D10" s="78">
        <v>0.0784</v>
      </c>
      <c r="F10" s="2"/>
      <c r="G10" s="43"/>
      <c r="H10" s="21"/>
      <c r="I10" s="36"/>
    </row>
    <row r="11" spans="2:8" ht="15" customHeight="1">
      <c r="B11" s="83"/>
      <c r="C11" s="33" t="s">
        <v>9</v>
      </c>
      <c r="D11" s="79">
        <v>15</v>
      </c>
      <c r="F11" s="67" t="s">
        <v>29</v>
      </c>
      <c r="G11" s="44"/>
      <c r="H11" s="2"/>
    </row>
    <row r="12" spans="2:8" ht="15" customHeight="1">
      <c r="B12" s="83"/>
      <c r="C12" s="33" t="s">
        <v>10</v>
      </c>
      <c r="D12" s="80">
        <v>12</v>
      </c>
      <c r="E12" s="14"/>
      <c r="F12" s="68" t="s">
        <v>30</v>
      </c>
      <c r="G12" s="69"/>
      <c r="H12" s="68"/>
    </row>
    <row r="13" spans="2:8" ht="13.5" customHeight="1">
      <c r="B13" s="83"/>
      <c r="C13" s="32" t="s">
        <v>11</v>
      </c>
      <c r="D13" s="81">
        <v>43274</v>
      </c>
      <c r="F13" s="2"/>
      <c r="G13" s="44"/>
      <c r="H13" s="2"/>
    </row>
    <row r="14" spans="2:8" ht="12.75" hidden="1">
      <c r="B14" s="49"/>
      <c r="C14" s="15" t="s">
        <v>1</v>
      </c>
      <c r="D14" s="16"/>
      <c r="E14" s="8"/>
      <c r="F14" s="3"/>
      <c r="G14" s="45"/>
      <c r="H14" s="3"/>
    </row>
    <row r="15" spans="2:8" s="29" customFormat="1" ht="12.75" hidden="1">
      <c r="B15" s="20"/>
      <c r="C15" s="35" t="s">
        <v>13</v>
      </c>
      <c r="D15" s="34">
        <f>PMT(Tasso_periodico,Totale_pagam,-Ammont_prestito)</f>
        <v>804.4725324000505</v>
      </c>
      <c r="F15" s="35" t="s">
        <v>12</v>
      </c>
      <c r="G15" s="38">
        <f>+Pagam_calcolato*Pagam_per_anno</f>
        <v>9653.670388800605</v>
      </c>
      <c r="H15" s="30"/>
    </row>
    <row r="16" spans="2:8" ht="16.5" customHeight="1" hidden="1">
      <c r="B16" s="4" t="s">
        <v>2</v>
      </c>
      <c r="C16" s="5"/>
      <c r="D16" s="5"/>
      <c r="E16" s="7"/>
      <c r="F16" s="7"/>
      <c r="G16" s="39"/>
      <c r="H16" s="7"/>
    </row>
    <row r="17" spans="2:8" ht="12.75" hidden="1">
      <c r="B17" s="49"/>
      <c r="C17" s="6" t="s">
        <v>3</v>
      </c>
      <c r="D17" s="9">
        <f>IF(Pagam_registrato=0,Pagam_calcolato,Pagam_registrato)</f>
        <v>804.4725324000505</v>
      </c>
      <c r="E17" s="2"/>
      <c r="F17" s="2"/>
      <c r="G17" s="43" t="str">
        <f>"Bilancio iniziale al pagamento "&amp;TEXT(Primo_pagam_num,"0")&amp;":"</f>
        <v>Bilancio iniziale al pagamento 1:</v>
      </c>
      <c r="H17" s="9">
        <f>FV(Tasso_inter_annuale/Pagam_per_anno,Primo_pagam_num-1,Pagam_da_usare,-Ammont_prestito)</f>
        <v>85000</v>
      </c>
    </row>
    <row r="18" spans="2:8" ht="12.75" hidden="1">
      <c r="B18" s="23"/>
      <c r="C18" s="10" t="s">
        <v>4</v>
      </c>
      <c r="D18" s="11">
        <f>IF(H9=0,IF(H10=0,1,H10),1+D12*(YEAR(H9)-YEAR(D13))+INT(D12*(MONTH(H9)-MONTH(D13))/12)+IF(DAY(H9)&gt;DAY(D13),1))</f>
        <v>1</v>
      </c>
      <c r="E18" s="2"/>
      <c r="F18" s="2"/>
      <c r="G18" s="43" t="str">
        <f>"Interesse composto prima del pagamento "&amp;TEXT(Primo_pagam_num,"0")&amp;":"</f>
        <v>Interesse composto prima del pagamento 1:</v>
      </c>
      <c r="H18" s="9">
        <f>Pagam_da_usare*(Primo_pagam_num-1)-(Ammont_prestito-Bilancio_iniz_tab)</f>
        <v>0</v>
      </c>
    </row>
    <row r="19" spans="2:7" ht="8.25" customHeight="1">
      <c r="B19" s="23"/>
      <c r="G19" s="42"/>
    </row>
    <row r="20" spans="2:11" s="2" customFormat="1" ht="12.75">
      <c r="B20" s="93" t="s">
        <v>16</v>
      </c>
      <c r="C20" s="95" t="s">
        <v>14</v>
      </c>
      <c r="D20" s="97" t="s">
        <v>22</v>
      </c>
      <c r="E20" s="87" t="s">
        <v>5</v>
      </c>
      <c r="F20" s="88" t="s">
        <v>5</v>
      </c>
      <c r="G20" s="89" t="s">
        <v>18</v>
      </c>
      <c r="H20" s="88" t="s">
        <v>20</v>
      </c>
      <c r="K20"/>
    </row>
    <row r="21" spans="2:11" s="75" customFormat="1" ht="14.25" customHeight="1">
      <c r="B21" s="94" t="s">
        <v>17</v>
      </c>
      <c r="C21" s="96" t="s">
        <v>15</v>
      </c>
      <c r="D21" s="91" t="s">
        <v>31</v>
      </c>
      <c r="E21" s="90" t="s">
        <v>6</v>
      </c>
      <c r="F21" s="91" t="s">
        <v>7</v>
      </c>
      <c r="G21" s="92" t="s">
        <v>19</v>
      </c>
      <c r="H21" s="91" t="s">
        <v>21</v>
      </c>
      <c r="K21" s="76"/>
    </row>
    <row r="22" spans="2:12" s="2" customFormat="1" ht="20.25" customHeight="1">
      <c r="B22" s="50">
        <f>IF(Primo_pagam_num&lt;Totale_pagam,Primo_pagam_num,"")</f>
        <v>1</v>
      </c>
      <c r="C22" s="51">
        <f aca="true" t="shared" si="0" ref="C22:C85">Mostra.Data</f>
        <v>43274</v>
      </c>
      <c r="D22" s="52">
        <f>IF(B22&lt;&gt;"",IF(Bilancio_iniz_tab&lt;0,0,Bilancio_iniz_tab),"")</f>
        <v>85000</v>
      </c>
      <c r="E22" s="52">
        <f aca="true" t="shared" si="1" ref="E22:E85">Interesse</f>
        <v>555.3333333333333</v>
      </c>
      <c r="F22" s="52">
        <f aca="true" t="shared" si="2" ref="F22:F85">Capitale</f>
        <v>249.1391990667172</v>
      </c>
      <c r="G22" s="53">
        <f aca="true" t="shared" si="3" ref="G22:G85">Bilancio.finale</f>
        <v>84750.86080093328</v>
      </c>
      <c r="H22" s="54">
        <f>IF(B22&lt;&gt;"",E22+Interesse_tabella,"")</f>
        <v>555.3333333333333</v>
      </c>
      <c r="J22" s="13"/>
      <c r="K22"/>
      <c r="L22"/>
    </row>
    <row r="23" spans="2:12" s="2" customFormat="1" ht="12.75">
      <c r="B23" s="50">
        <f aca="true" t="shared" si="4" ref="B23:B86">pagam.Num</f>
        <v>2</v>
      </c>
      <c r="C23" s="51">
        <f t="shared" si="0"/>
        <v>43304</v>
      </c>
      <c r="D23" s="52">
        <f aca="true" t="shared" si="5" ref="D23:D86">Bil.Iniz</f>
        <v>84750.86080093328</v>
      </c>
      <c r="E23" s="52">
        <f t="shared" si="1"/>
        <v>553.7056238994307</v>
      </c>
      <c r="F23" s="52">
        <f t="shared" si="2"/>
        <v>250.7669085006197</v>
      </c>
      <c r="G23" s="53">
        <f t="shared" si="3"/>
        <v>84500.09389243266</v>
      </c>
      <c r="H23" s="54">
        <f aca="true" t="shared" si="6" ref="H23:H86">Interesse.Comp</f>
        <v>1109.038957232764</v>
      </c>
      <c r="K23" s="12"/>
      <c r="L23"/>
    </row>
    <row r="24" spans="2:12" s="2" customFormat="1" ht="12.75">
      <c r="B24" s="50">
        <f t="shared" si="4"/>
        <v>3</v>
      </c>
      <c r="C24" s="51">
        <f t="shared" si="0"/>
        <v>43335</v>
      </c>
      <c r="D24" s="52">
        <f t="shared" si="5"/>
        <v>84500.09389243266</v>
      </c>
      <c r="E24" s="52">
        <f t="shared" si="1"/>
        <v>552.0672800972267</v>
      </c>
      <c r="F24" s="52">
        <f t="shared" si="2"/>
        <v>252.40525230282378</v>
      </c>
      <c r="G24" s="53">
        <f t="shared" si="3"/>
        <v>84247.68864012984</v>
      </c>
      <c r="H24" s="54">
        <f t="shared" si="6"/>
        <v>1661.1062373299906</v>
      </c>
      <c r="K24"/>
      <c r="L24"/>
    </row>
    <row r="25" spans="2:12" s="2" customFormat="1" ht="12.75">
      <c r="B25" s="50">
        <f t="shared" si="4"/>
        <v>4</v>
      </c>
      <c r="C25" s="51">
        <f t="shared" si="0"/>
        <v>43366</v>
      </c>
      <c r="D25" s="52">
        <f t="shared" si="5"/>
        <v>84247.68864012984</v>
      </c>
      <c r="E25" s="52">
        <f t="shared" si="1"/>
        <v>550.4182324488482</v>
      </c>
      <c r="F25" s="52">
        <f t="shared" si="2"/>
        <v>254.0542999512022</v>
      </c>
      <c r="G25" s="53">
        <f t="shared" si="3"/>
        <v>83993.63434017864</v>
      </c>
      <c r="H25" s="54">
        <f t="shared" si="6"/>
        <v>2211.524469778839</v>
      </c>
      <c r="K25"/>
      <c r="L25"/>
    </row>
    <row r="26" spans="2:12" s="2" customFormat="1" ht="12.75">
      <c r="B26" s="50">
        <f t="shared" si="4"/>
        <v>5</v>
      </c>
      <c r="C26" s="51">
        <f t="shared" si="0"/>
        <v>43396</v>
      </c>
      <c r="D26" s="52">
        <f t="shared" si="5"/>
        <v>83993.63434017864</v>
      </c>
      <c r="E26" s="52">
        <f t="shared" si="1"/>
        <v>548.7584110225005</v>
      </c>
      <c r="F26" s="52">
        <f t="shared" si="2"/>
        <v>255.71412137755</v>
      </c>
      <c r="G26" s="53">
        <f t="shared" si="3"/>
        <v>83737.9202188011</v>
      </c>
      <c r="H26" s="54">
        <f t="shared" si="6"/>
        <v>2760.282880801339</v>
      </c>
      <c r="K26"/>
      <c r="L26"/>
    </row>
    <row r="27" spans="2:12" s="2" customFormat="1" ht="12.75">
      <c r="B27" s="50">
        <f t="shared" si="4"/>
        <v>6</v>
      </c>
      <c r="C27" s="51">
        <f t="shared" si="0"/>
        <v>43427</v>
      </c>
      <c r="D27" s="52">
        <f t="shared" si="5"/>
        <v>83737.9202188011</v>
      </c>
      <c r="E27" s="52">
        <f t="shared" si="1"/>
        <v>547.0877454295005</v>
      </c>
      <c r="F27" s="52">
        <f t="shared" si="2"/>
        <v>257.38478697054995</v>
      </c>
      <c r="G27" s="53">
        <f t="shared" si="3"/>
        <v>83480.53543183055</v>
      </c>
      <c r="H27" s="54">
        <f t="shared" si="6"/>
        <v>3307.3706262308397</v>
      </c>
      <c r="K27"/>
      <c r="L27"/>
    </row>
    <row r="28" spans="2:12" s="2" customFormat="1" ht="12.75">
      <c r="B28" s="50">
        <f t="shared" si="4"/>
        <v>7</v>
      </c>
      <c r="C28" s="51">
        <f t="shared" si="0"/>
        <v>43457</v>
      </c>
      <c r="D28" s="52">
        <f t="shared" si="5"/>
        <v>83480.53543183055</v>
      </c>
      <c r="E28" s="52">
        <f t="shared" si="1"/>
        <v>545.4061648212929</v>
      </c>
      <c r="F28" s="52">
        <f t="shared" si="2"/>
        <v>259.06636757875754</v>
      </c>
      <c r="G28" s="53">
        <f t="shared" si="3"/>
        <v>83221.4690642518</v>
      </c>
      <c r="H28" s="54">
        <f t="shared" si="6"/>
        <v>3852.7767910521325</v>
      </c>
      <c r="K28"/>
      <c r="L28"/>
    </row>
    <row r="29" spans="2:12" s="2" customFormat="1" ht="12.75">
      <c r="B29" s="50">
        <f>pagam.Num</f>
        <v>8</v>
      </c>
      <c r="C29" s="51">
        <f t="shared" si="0"/>
        <v>43488</v>
      </c>
      <c r="D29" s="52">
        <f t="shared" si="5"/>
        <v>83221.4690642518</v>
      </c>
      <c r="E29" s="52">
        <f t="shared" si="1"/>
        <v>543.713597886445</v>
      </c>
      <c r="F29" s="52">
        <f t="shared" si="2"/>
        <v>260.7589345136055</v>
      </c>
      <c r="G29" s="53">
        <f t="shared" si="3"/>
        <v>82960.71012973819</v>
      </c>
      <c r="H29" s="54">
        <f t="shared" si="6"/>
        <v>4396.490388938578</v>
      </c>
      <c r="K29"/>
      <c r="L29"/>
    </row>
    <row r="30" spans="2:12" s="2" customFormat="1" ht="12.75">
      <c r="B30" s="50">
        <f t="shared" si="4"/>
        <v>9</v>
      </c>
      <c r="C30" s="51">
        <f t="shared" si="0"/>
        <v>43519</v>
      </c>
      <c r="D30" s="52">
        <f t="shared" si="5"/>
        <v>82960.71012973819</v>
      </c>
      <c r="E30" s="52">
        <f t="shared" si="1"/>
        <v>542.0099728476227</v>
      </c>
      <c r="F30" s="52">
        <f t="shared" si="2"/>
        <v>262.4625595524277</v>
      </c>
      <c r="G30" s="53">
        <f t="shared" si="3"/>
        <v>82698.24757018576</v>
      </c>
      <c r="H30" s="54">
        <f t="shared" si="6"/>
        <v>4938.5003617862</v>
      </c>
      <c r="K30"/>
      <c r="L30"/>
    </row>
    <row r="31" spans="2:12" s="2" customFormat="1" ht="12.75">
      <c r="B31" s="50">
        <f t="shared" si="4"/>
        <v>10</v>
      </c>
      <c r="C31" s="51">
        <f t="shared" si="0"/>
        <v>43547</v>
      </c>
      <c r="D31" s="52">
        <f t="shared" si="5"/>
        <v>82698.24757018576</v>
      </c>
      <c r="E31" s="52">
        <f t="shared" si="1"/>
        <v>540.295217458547</v>
      </c>
      <c r="F31" s="52">
        <f t="shared" si="2"/>
        <v>264.1773149415035</v>
      </c>
      <c r="G31" s="53">
        <f t="shared" si="3"/>
        <v>82434.07025524425</v>
      </c>
      <c r="H31" s="54">
        <f t="shared" si="6"/>
        <v>5478.795579244747</v>
      </c>
      <c r="K31"/>
      <c r="L31"/>
    </row>
    <row r="32" spans="2:12" s="2" customFormat="1" ht="12.75">
      <c r="B32" s="50">
        <f t="shared" si="4"/>
        <v>11</v>
      </c>
      <c r="C32" s="51">
        <f t="shared" si="0"/>
        <v>43578</v>
      </c>
      <c r="D32" s="52">
        <f t="shared" si="5"/>
        <v>82434.07025524425</v>
      </c>
      <c r="E32" s="52">
        <f t="shared" si="1"/>
        <v>538.569259000929</v>
      </c>
      <c r="F32" s="52">
        <f t="shared" si="2"/>
        <v>265.9032733991214</v>
      </c>
      <c r="G32" s="53">
        <f t="shared" si="3"/>
        <v>82168.16698184513</v>
      </c>
      <c r="H32" s="54">
        <f t="shared" si="6"/>
        <v>6017.364838245677</v>
      </c>
      <c r="K32"/>
      <c r="L32"/>
    </row>
    <row r="33" spans="2:12" s="2" customFormat="1" ht="12.75">
      <c r="B33" s="50">
        <f t="shared" si="4"/>
        <v>12</v>
      </c>
      <c r="C33" s="51">
        <f t="shared" si="0"/>
        <v>43608</v>
      </c>
      <c r="D33" s="52">
        <f t="shared" si="5"/>
        <v>82168.16698184513</v>
      </c>
      <c r="E33" s="52">
        <f t="shared" si="1"/>
        <v>536.8320242813882</v>
      </c>
      <c r="F33" s="52">
        <f t="shared" si="2"/>
        <v>267.6405081186623</v>
      </c>
      <c r="G33" s="53">
        <f t="shared" si="3"/>
        <v>81900.52647372647</v>
      </c>
      <c r="H33" s="54">
        <f t="shared" si="6"/>
        <v>6554.196862527065</v>
      </c>
      <c r="K33"/>
      <c r="L33"/>
    </row>
    <row r="34" spans="2:12" s="2" customFormat="1" ht="12.75">
      <c r="B34" s="50">
        <f t="shared" si="4"/>
        <v>13</v>
      </c>
      <c r="C34" s="51">
        <f t="shared" si="0"/>
        <v>43639</v>
      </c>
      <c r="D34" s="52">
        <f t="shared" si="5"/>
        <v>81900.52647372647</v>
      </c>
      <c r="E34" s="52">
        <f t="shared" si="1"/>
        <v>535.0834396283462</v>
      </c>
      <c r="F34" s="52">
        <f t="shared" si="2"/>
        <v>269.3890927717042</v>
      </c>
      <c r="G34" s="53">
        <f t="shared" si="3"/>
        <v>81631.13738095477</v>
      </c>
      <c r="H34" s="54">
        <f t="shared" si="6"/>
        <v>7089.280302155411</v>
      </c>
      <c r="K34"/>
      <c r="L34"/>
    </row>
    <row r="35" spans="2:12" s="2" customFormat="1" ht="12.75">
      <c r="B35" s="50">
        <f t="shared" si="4"/>
        <v>14</v>
      </c>
      <c r="C35" s="51">
        <f t="shared" si="0"/>
        <v>43669</v>
      </c>
      <c r="D35" s="52">
        <f t="shared" si="5"/>
        <v>81631.13738095477</v>
      </c>
      <c r="E35" s="52">
        <f t="shared" si="1"/>
        <v>533.3234308889045</v>
      </c>
      <c r="F35" s="52">
        <f t="shared" si="2"/>
        <v>271.149101511146</v>
      </c>
      <c r="G35" s="53">
        <f t="shared" si="3"/>
        <v>81359.98827944361</v>
      </c>
      <c r="H35" s="54">
        <f t="shared" si="6"/>
        <v>7622.603733044315</v>
      </c>
      <c r="K35"/>
      <c r="L35"/>
    </row>
    <row r="36" spans="2:12" s="2" customFormat="1" ht="12.75">
      <c r="B36" s="50">
        <f t="shared" si="4"/>
        <v>15</v>
      </c>
      <c r="C36" s="51">
        <f t="shared" si="0"/>
        <v>43700</v>
      </c>
      <c r="D36" s="52">
        <f t="shared" si="5"/>
        <v>81359.98827944361</v>
      </c>
      <c r="E36" s="52">
        <f t="shared" si="1"/>
        <v>531.5519234256982</v>
      </c>
      <c r="F36" s="52">
        <f t="shared" si="2"/>
        <v>272.92060897435226</v>
      </c>
      <c r="G36" s="53">
        <f t="shared" si="3"/>
        <v>81087.06767046926</v>
      </c>
      <c r="H36" s="54">
        <f t="shared" si="6"/>
        <v>8154.155656470013</v>
      </c>
      <c r="K36"/>
      <c r="L36"/>
    </row>
    <row r="37" spans="2:12" s="2" customFormat="1" ht="12.75">
      <c r="B37" s="50">
        <f t="shared" si="4"/>
        <v>16</v>
      </c>
      <c r="C37" s="51">
        <f t="shared" si="0"/>
        <v>43731</v>
      </c>
      <c r="D37" s="52">
        <f t="shared" si="5"/>
        <v>81087.06767046926</v>
      </c>
      <c r="E37" s="52">
        <f t="shared" si="1"/>
        <v>529.7688421137325</v>
      </c>
      <c r="F37" s="52">
        <f t="shared" si="2"/>
        <v>274.70369028631796</v>
      </c>
      <c r="G37" s="53">
        <f t="shared" si="3"/>
        <v>80812.36398018294</v>
      </c>
      <c r="H37" s="54">
        <f t="shared" si="6"/>
        <v>8683.924498583745</v>
      </c>
      <c r="K37"/>
      <c r="L37"/>
    </row>
    <row r="38" spans="2:12" s="2" customFormat="1" ht="12.75">
      <c r="B38" s="50">
        <f t="shared" si="4"/>
        <v>17</v>
      </c>
      <c r="C38" s="51">
        <f t="shared" si="0"/>
        <v>43761</v>
      </c>
      <c r="D38" s="52">
        <f t="shared" si="5"/>
        <v>80812.36398018294</v>
      </c>
      <c r="E38" s="52">
        <f t="shared" si="1"/>
        <v>527.9741113371952</v>
      </c>
      <c r="F38" s="52">
        <f t="shared" si="2"/>
        <v>276.4984210628553</v>
      </c>
      <c r="G38" s="53">
        <f t="shared" si="3"/>
        <v>80535.86555912008</v>
      </c>
      <c r="H38" s="54">
        <f t="shared" si="6"/>
        <v>9211.89860992094</v>
      </c>
      <c r="K38"/>
      <c r="L38"/>
    </row>
    <row r="39" spans="2:12" s="2" customFormat="1" ht="12.75">
      <c r="B39" s="50">
        <f t="shared" si="4"/>
        <v>18</v>
      </c>
      <c r="C39" s="51">
        <f t="shared" si="0"/>
        <v>43792</v>
      </c>
      <c r="D39" s="52">
        <f t="shared" si="5"/>
        <v>80535.86555912008</v>
      </c>
      <c r="E39" s="52">
        <f t="shared" si="1"/>
        <v>526.1676549862511</v>
      </c>
      <c r="F39" s="52">
        <f t="shared" si="2"/>
        <v>278.3048774137993</v>
      </c>
      <c r="G39" s="53">
        <f t="shared" si="3"/>
        <v>80257.56068170628</v>
      </c>
      <c r="H39" s="54">
        <f t="shared" si="6"/>
        <v>9738.066264907191</v>
      </c>
      <c r="K39"/>
      <c r="L39"/>
    </row>
    <row r="40" spans="2:12" s="2" customFormat="1" ht="12.75">
      <c r="B40" s="50">
        <f t="shared" si="4"/>
        <v>19</v>
      </c>
      <c r="C40" s="51">
        <f t="shared" si="0"/>
        <v>43822</v>
      </c>
      <c r="D40" s="52">
        <f t="shared" si="5"/>
        <v>80257.56068170628</v>
      </c>
      <c r="E40" s="52">
        <f t="shared" si="1"/>
        <v>524.3493964538143</v>
      </c>
      <c r="F40" s="52">
        <f t="shared" si="2"/>
        <v>280.1231359462362</v>
      </c>
      <c r="G40" s="53">
        <f t="shared" si="3"/>
        <v>79977.43754576004</v>
      </c>
      <c r="H40" s="54">
        <f t="shared" si="6"/>
        <v>10262.415661361005</v>
      </c>
      <c r="K40"/>
      <c r="L40"/>
    </row>
    <row r="41" spans="2:12" s="2" customFormat="1" ht="12.75">
      <c r="B41" s="50">
        <f t="shared" si="4"/>
        <v>20</v>
      </c>
      <c r="C41" s="51">
        <f t="shared" si="0"/>
        <v>43853</v>
      </c>
      <c r="D41" s="52">
        <f t="shared" si="5"/>
        <v>79977.43754576004</v>
      </c>
      <c r="E41" s="52">
        <f t="shared" si="1"/>
        <v>522.5192586322989</v>
      </c>
      <c r="F41" s="52">
        <f t="shared" si="2"/>
        <v>281.9532737677515</v>
      </c>
      <c r="G41" s="53">
        <f t="shared" si="3"/>
        <v>79695.48427199229</v>
      </c>
      <c r="H41" s="54">
        <f t="shared" si="6"/>
        <v>10784.934919993304</v>
      </c>
      <c r="K41"/>
      <c r="L41"/>
    </row>
    <row r="42" spans="2:12" s="2" customFormat="1" ht="12.75">
      <c r="B42" s="50">
        <f t="shared" si="4"/>
        <v>21</v>
      </c>
      <c r="C42" s="51">
        <f t="shared" si="0"/>
        <v>43884</v>
      </c>
      <c r="D42" s="52">
        <f t="shared" si="5"/>
        <v>79695.48427199229</v>
      </c>
      <c r="E42" s="52">
        <f t="shared" si="1"/>
        <v>520.6771639103496</v>
      </c>
      <c r="F42" s="52">
        <f t="shared" si="2"/>
        <v>283.7953684897009</v>
      </c>
      <c r="G42" s="53">
        <f t="shared" si="3"/>
        <v>79411.68890350258</v>
      </c>
      <c r="H42" s="54">
        <f t="shared" si="6"/>
        <v>11305.612083903654</v>
      </c>
      <c r="K42"/>
      <c r="L42"/>
    </row>
    <row r="43" spans="2:12" s="2" customFormat="1" ht="12.75">
      <c r="B43" s="50">
        <f t="shared" si="4"/>
        <v>22</v>
      </c>
      <c r="C43" s="51">
        <f t="shared" si="0"/>
        <v>43913</v>
      </c>
      <c r="D43" s="52">
        <f t="shared" si="5"/>
        <v>79411.68890350258</v>
      </c>
      <c r="E43" s="52">
        <f t="shared" si="1"/>
        <v>518.8230341695502</v>
      </c>
      <c r="F43" s="52">
        <f t="shared" si="2"/>
        <v>285.6494982305003</v>
      </c>
      <c r="G43" s="53">
        <f t="shared" si="3"/>
        <v>79126.03940527208</v>
      </c>
      <c r="H43" s="54">
        <f t="shared" si="6"/>
        <v>11824.435118073205</v>
      </c>
      <c r="J43"/>
      <c r="K43"/>
      <c r="L43"/>
    </row>
    <row r="44" spans="2:12" s="2" customFormat="1" ht="12.75">
      <c r="B44" s="50">
        <f t="shared" si="4"/>
        <v>23</v>
      </c>
      <c r="C44" s="51">
        <f t="shared" si="0"/>
        <v>43944</v>
      </c>
      <c r="D44" s="52">
        <f t="shared" si="5"/>
        <v>79126.03940527208</v>
      </c>
      <c r="E44" s="52">
        <f t="shared" si="1"/>
        <v>516.9567907811108</v>
      </c>
      <c r="F44" s="52">
        <f t="shared" si="2"/>
        <v>287.5157416189396</v>
      </c>
      <c r="G44" s="53">
        <f t="shared" si="3"/>
        <v>78838.52366365313</v>
      </c>
      <c r="H44" s="54">
        <f t="shared" si="6"/>
        <v>12341.391908854315</v>
      </c>
      <c r="J44"/>
      <c r="K44"/>
      <c r="L44"/>
    </row>
    <row r="45" spans="2:12" s="2" customFormat="1" ht="12.75">
      <c r="B45" s="50">
        <f t="shared" si="4"/>
        <v>24</v>
      </c>
      <c r="C45" s="51">
        <f t="shared" si="0"/>
        <v>43974</v>
      </c>
      <c r="D45" s="52">
        <f t="shared" si="5"/>
        <v>78838.52366365313</v>
      </c>
      <c r="E45" s="52">
        <f t="shared" si="1"/>
        <v>515.0783546025338</v>
      </c>
      <c r="F45" s="52">
        <f t="shared" si="2"/>
        <v>289.3941777975167</v>
      </c>
      <c r="G45" s="53">
        <f t="shared" si="3"/>
        <v>78549.12948585562</v>
      </c>
      <c r="H45" s="54">
        <f t="shared" si="6"/>
        <v>12856.47026345685</v>
      </c>
      <c r="J45"/>
      <c r="K45"/>
      <c r="L45"/>
    </row>
    <row r="46" spans="2:12" s="2" customFormat="1" ht="12.75">
      <c r="B46" s="50">
        <f t="shared" si="4"/>
        <v>25</v>
      </c>
      <c r="C46" s="51">
        <f t="shared" si="0"/>
        <v>44005</v>
      </c>
      <c r="D46" s="52">
        <f t="shared" si="5"/>
        <v>78549.12948585562</v>
      </c>
      <c r="E46" s="52">
        <f t="shared" si="1"/>
        <v>513.1876459742567</v>
      </c>
      <c r="F46" s="52">
        <f t="shared" si="2"/>
        <v>291.28488642579373</v>
      </c>
      <c r="G46" s="53">
        <f t="shared" si="3"/>
        <v>78257.84459942982</v>
      </c>
      <c r="H46" s="54">
        <f t="shared" si="6"/>
        <v>13369.657909431106</v>
      </c>
      <c r="J46"/>
      <c r="K46"/>
      <c r="L46"/>
    </row>
    <row r="47" spans="2:12" s="2" customFormat="1" ht="12.75">
      <c r="B47" s="50">
        <f t="shared" si="4"/>
        <v>26</v>
      </c>
      <c r="C47" s="51">
        <f t="shared" si="0"/>
        <v>44035</v>
      </c>
      <c r="D47" s="52">
        <f t="shared" si="5"/>
        <v>78257.84459942982</v>
      </c>
      <c r="E47" s="52">
        <f t="shared" si="1"/>
        <v>511.2845847162748</v>
      </c>
      <c r="F47" s="52">
        <f t="shared" si="2"/>
        <v>293.18794768377563</v>
      </c>
      <c r="G47" s="53">
        <f t="shared" si="3"/>
        <v>77964.65665174605</v>
      </c>
      <c r="H47" s="54">
        <f t="shared" si="6"/>
        <v>13880.94249414738</v>
      </c>
      <c r="J47"/>
      <c r="K47"/>
      <c r="L47"/>
    </row>
    <row r="48" spans="2:12" s="2" customFormat="1" ht="12.75">
      <c r="B48" s="50">
        <f t="shared" si="4"/>
        <v>27</v>
      </c>
      <c r="C48" s="51">
        <f t="shared" si="0"/>
        <v>44066</v>
      </c>
      <c r="D48" s="52">
        <f t="shared" si="5"/>
        <v>77964.65665174605</v>
      </c>
      <c r="E48" s="52">
        <f t="shared" si="1"/>
        <v>509.3690901247408</v>
      </c>
      <c r="F48" s="52">
        <f t="shared" si="2"/>
        <v>295.10344227530965</v>
      </c>
      <c r="G48" s="53">
        <f t="shared" si="3"/>
        <v>77669.55320947073</v>
      </c>
      <c r="H48" s="54">
        <f t="shared" si="6"/>
        <v>14390.311584272122</v>
      </c>
      <c r="K48"/>
      <c r="L48"/>
    </row>
    <row r="49" spans="2:11" s="2" customFormat="1" ht="12.75">
      <c r="B49" s="50">
        <f t="shared" si="4"/>
        <v>28</v>
      </c>
      <c r="C49" s="51">
        <f t="shared" si="0"/>
        <v>44097</v>
      </c>
      <c r="D49" s="52">
        <f t="shared" si="5"/>
        <v>77669.55320947073</v>
      </c>
      <c r="E49" s="52">
        <f t="shared" si="1"/>
        <v>507.44108096854205</v>
      </c>
      <c r="F49" s="52">
        <f t="shared" si="2"/>
        <v>297.0314514315084</v>
      </c>
      <c r="G49" s="53">
        <f t="shared" si="3"/>
        <v>77372.52175803922</v>
      </c>
      <c r="H49" s="54">
        <f t="shared" si="6"/>
        <v>14897.752665240663</v>
      </c>
      <c r="K49"/>
    </row>
    <row r="50" spans="2:11" s="2" customFormat="1" ht="12.75">
      <c r="B50" s="50">
        <f t="shared" si="4"/>
        <v>29</v>
      </c>
      <c r="C50" s="51">
        <f t="shared" si="0"/>
        <v>44127</v>
      </c>
      <c r="D50" s="52">
        <f t="shared" si="5"/>
        <v>77372.52175803922</v>
      </c>
      <c r="E50" s="52">
        <f t="shared" si="1"/>
        <v>505.5004754858562</v>
      </c>
      <c r="F50" s="52">
        <f t="shared" si="2"/>
        <v>298.97205691419424</v>
      </c>
      <c r="G50" s="53">
        <f t="shared" si="3"/>
        <v>77073.54970112503</v>
      </c>
      <c r="H50" s="54">
        <f t="shared" si="6"/>
        <v>15403.25314072652</v>
      </c>
      <c r="K50"/>
    </row>
    <row r="51" spans="2:11" s="2" customFormat="1" ht="12.75">
      <c r="B51" s="50">
        <f t="shared" si="4"/>
        <v>30</v>
      </c>
      <c r="C51" s="51">
        <f t="shared" si="0"/>
        <v>44158</v>
      </c>
      <c r="D51" s="52">
        <f t="shared" si="5"/>
        <v>77073.54970112503</v>
      </c>
      <c r="E51" s="52">
        <f t="shared" si="1"/>
        <v>503.54719138068344</v>
      </c>
      <c r="F51" s="52">
        <f t="shared" si="2"/>
        <v>300.925341019367</v>
      </c>
      <c r="G51" s="53">
        <f t="shared" si="3"/>
        <v>76772.62436010566</v>
      </c>
      <c r="H51" s="54">
        <f t="shared" si="6"/>
        <v>15906.800332107203</v>
      </c>
      <c r="K51"/>
    </row>
    <row r="52" spans="2:11" s="2" customFormat="1" ht="12.75">
      <c r="B52" s="50">
        <f t="shared" si="4"/>
        <v>31</v>
      </c>
      <c r="C52" s="51">
        <f t="shared" si="0"/>
        <v>44188</v>
      </c>
      <c r="D52" s="52">
        <f t="shared" si="5"/>
        <v>76772.62436010566</v>
      </c>
      <c r="E52" s="52">
        <f t="shared" si="1"/>
        <v>501.58114581935695</v>
      </c>
      <c r="F52" s="52">
        <f t="shared" si="2"/>
        <v>302.8913865806935</v>
      </c>
      <c r="G52" s="53">
        <f t="shared" si="3"/>
        <v>76469.73297352497</v>
      </c>
      <c r="H52" s="54">
        <f t="shared" si="6"/>
        <v>16408.38147792656</v>
      </c>
      <c r="K52"/>
    </row>
    <row r="53" spans="2:11" s="2" customFormat="1" ht="12.75">
      <c r="B53" s="50">
        <f t="shared" si="4"/>
        <v>32</v>
      </c>
      <c r="C53" s="51">
        <f t="shared" si="0"/>
        <v>44219</v>
      </c>
      <c r="D53" s="52">
        <f t="shared" si="5"/>
        <v>76469.73297352497</v>
      </c>
      <c r="E53" s="52">
        <f t="shared" si="1"/>
        <v>499.6022554270297</v>
      </c>
      <c r="F53" s="52">
        <f t="shared" si="2"/>
        <v>304.87027697302074</v>
      </c>
      <c r="G53" s="53">
        <f t="shared" si="3"/>
        <v>76164.86269655195</v>
      </c>
      <c r="H53" s="54">
        <f t="shared" si="6"/>
        <v>16907.98373335359</v>
      </c>
      <c r="K53"/>
    </row>
    <row r="54" spans="2:11" s="2" customFormat="1" ht="12.75">
      <c r="B54" s="50">
        <f t="shared" si="4"/>
        <v>33</v>
      </c>
      <c r="C54" s="51">
        <f t="shared" si="0"/>
        <v>44250</v>
      </c>
      <c r="D54" s="52">
        <f t="shared" si="5"/>
        <v>76164.86269655195</v>
      </c>
      <c r="E54" s="52">
        <f t="shared" si="1"/>
        <v>497.6104362841394</v>
      </c>
      <c r="F54" s="52">
        <f t="shared" si="2"/>
        <v>306.8620961159111</v>
      </c>
      <c r="G54" s="53">
        <f t="shared" si="3"/>
        <v>75858.00060043603</v>
      </c>
      <c r="H54" s="54">
        <f t="shared" si="6"/>
        <v>17405.59416963773</v>
      </c>
      <c r="K54"/>
    </row>
    <row r="55" spans="2:11" s="2" customFormat="1" ht="12.75">
      <c r="B55" s="50">
        <f t="shared" si="4"/>
        <v>34</v>
      </c>
      <c r="C55" s="51">
        <f t="shared" si="0"/>
        <v>44278</v>
      </c>
      <c r="D55" s="52">
        <f t="shared" si="5"/>
        <v>75858.00060043603</v>
      </c>
      <c r="E55" s="52">
        <f t="shared" si="1"/>
        <v>495.60560392284873</v>
      </c>
      <c r="F55" s="52">
        <f t="shared" si="2"/>
        <v>308.8669284772017</v>
      </c>
      <c r="G55" s="53">
        <f t="shared" si="3"/>
        <v>75549.13367195883</v>
      </c>
      <c r="H55" s="54">
        <f t="shared" si="6"/>
        <v>17901.19977356058</v>
      </c>
      <c r="K55"/>
    </row>
    <row r="56" spans="2:11" s="2" customFormat="1" ht="12.75">
      <c r="B56" s="50">
        <f t="shared" si="4"/>
        <v>35</v>
      </c>
      <c r="C56" s="51">
        <f t="shared" si="0"/>
        <v>44309</v>
      </c>
      <c r="D56" s="52">
        <f t="shared" si="5"/>
        <v>75549.13367195883</v>
      </c>
      <c r="E56" s="52">
        <f t="shared" si="1"/>
        <v>493.5876733234643</v>
      </c>
      <c r="F56" s="52">
        <f t="shared" si="2"/>
        <v>310.88485907658617</v>
      </c>
      <c r="G56" s="53">
        <f t="shared" si="3"/>
        <v>75238.24881288224</v>
      </c>
      <c r="H56" s="54">
        <f t="shared" si="6"/>
        <v>18394.787446884045</v>
      </c>
      <c r="K56"/>
    </row>
    <row r="57" spans="2:8" s="2" customFormat="1" ht="12.75">
      <c r="B57" s="50">
        <f t="shared" si="4"/>
        <v>36</v>
      </c>
      <c r="C57" s="51">
        <f t="shared" si="0"/>
        <v>44339</v>
      </c>
      <c r="D57" s="52">
        <f t="shared" si="5"/>
        <v>75238.24881288224</v>
      </c>
      <c r="E57" s="52">
        <f t="shared" si="1"/>
        <v>491.55655891083063</v>
      </c>
      <c r="F57" s="52">
        <f t="shared" si="2"/>
        <v>312.9159734892198</v>
      </c>
      <c r="G57" s="53">
        <f t="shared" si="3"/>
        <v>74925.33283939303</v>
      </c>
      <c r="H57" s="54">
        <f t="shared" si="6"/>
        <v>18886.344005794876</v>
      </c>
    </row>
    <row r="58" spans="2:8" s="2" customFormat="1" ht="12.75">
      <c r="B58" s="50">
        <f t="shared" si="4"/>
        <v>37</v>
      </c>
      <c r="C58" s="51">
        <f t="shared" si="0"/>
        <v>44370</v>
      </c>
      <c r="D58" s="52">
        <f t="shared" si="5"/>
        <v>74925.33283939303</v>
      </c>
      <c r="E58" s="52">
        <f t="shared" si="1"/>
        <v>489.5121745507011</v>
      </c>
      <c r="F58" s="52">
        <f t="shared" si="2"/>
        <v>314.96035784934935</v>
      </c>
      <c r="G58" s="53">
        <f t="shared" si="3"/>
        <v>74610.37248154367</v>
      </c>
      <c r="H58" s="54">
        <f t="shared" si="6"/>
        <v>19375.856180345578</v>
      </c>
    </row>
    <row r="59" spans="2:8" s="2" customFormat="1" ht="12.75">
      <c r="B59" s="50">
        <f t="shared" si="4"/>
        <v>38</v>
      </c>
      <c r="C59" s="51">
        <f t="shared" si="0"/>
        <v>44400</v>
      </c>
      <c r="D59" s="52">
        <f t="shared" si="5"/>
        <v>74610.37248154367</v>
      </c>
      <c r="E59" s="52">
        <f t="shared" si="1"/>
        <v>487.4544335460853</v>
      </c>
      <c r="F59" s="52">
        <f t="shared" si="2"/>
        <v>317.01809885396517</v>
      </c>
      <c r="G59" s="53">
        <f t="shared" si="3"/>
        <v>74293.35438268971</v>
      </c>
      <c r="H59" s="54">
        <f t="shared" si="6"/>
        <v>19863.310613891663</v>
      </c>
    </row>
    <row r="60" spans="2:8" s="2" customFormat="1" ht="12.75">
      <c r="B60" s="50">
        <f t="shared" si="4"/>
        <v>39</v>
      </c>
      <c r="C60" s="51">
        <f t="shared" si="0"/>
        <v>44431</v>
      </c>
      <c r="D60" s="52">
        <f t="shared" si="5"/>
        <v>74293.35438268971</v>
      </c>
      <c r="E60" s="52">
        <f t="shared" si="1"/>
        <v>485.3832486335727</v>
      </c>
      <c r="F60" s="52">
        <f t="shared" si="2"/>
        <v>319.08928376647776</v>
      </c>
      <c r="G60" s="53">
        <f t="shared" si="3"/>
        <v>73974.26509892324</v>
      </c>
      <c r="H60" s="54">
        <f t="shared" si="6"/>
        <v>20348.693862525237</v>
      </c>
    </row>
    <row r="61" spans="2:8" s="2" customFormat="1" ht="12.75">
      <c r="B61" s="50">
        <f t="shared" si="4"/>
        <v>40</v>
      </c>
      <c r="C61" s="51">
        <f t="shared" si="0"/>
        <v>44462</v>
      </c>
      <c r="D61" s="52">
        <f t="shared" si="5"/>
        <v>73974.26509892324</v>
      </c>
      <c r="E61" s="52">
        <f t="shared" si="1"/>
        <v>483.2985319796318</v>
      </c>
      <c r="F61" s="52">
        <f t="shared" si="2"/>
        <v>321.1740004204187</v>
      </c>
      <c r="G61" s="53">
        <f t="shared" si="3"/>
        <v>73653.09109850282</v>
      </c>
      <c r="H61" s="54">
        <f t="shared" si="6"/>
        <v>20831.99239450487</v>
      </c>
    </row>
    <row r="62" spans="2:8" s="2" customFormat="1" ht="12.75">
      <c r="B62" s="50">
        <f t="shared" si="4"/>
        <v>41</v>
      </c>
      <c r="C62" s="51">
        <f t="shared" si="0"/>
        <v>44492</v>
      </c>
      <c r="D62" s="52">
        <f t="shared" si="5"/>
        <v>73653.09109850282</v>
      </c>
      <c r="E62" s="52">
        <f t="shared" si="1"/>
        <v>481.200195176885</v>
      </c>
      <c r="F62" s="52">
        <f t="shared" si="2"/>
        <v>323.27233722316544</v>
      </c>
      <c r="G62" s="53">
        <f t="shared" si="3"/>
        <v>73329.81876127965</v>
      </c>
      <c r="H62" s="54">
        <f t="shared" si="6"/>
        <v>21313.192589681752</v>
      </c>
    </row>
    <row r="63" spans="2:8" s="2" customFormat="1" ht="12.75">
      <c r="B63" s="50">
        <f t="shared" si="4"/>
        <v>42</v>
      </c>
      <c r="C63" s="51">
        <f t="shared" si="0"/>
        <v>44523</v>
      </c>
      <c r="D63" s="52">
        <f t="shared" si="5"/>
        <v>73329.81876127965</v>
      </c>
      <c r="E63" s="52">
        <f t="shared" si="1"/>
        <v>479.08814924036034</v>
      </c>
      <c r="F63" s="52">
        <f t="shared" si="2"/>
        <v>325.3843831596901</v>
      </c>
      <c r="G63" s="53">
        <f t="shared" si="3"/>
        <v>73004.43437811996</v>
      </c>
      <c r="H63" s="54">
        <f t="shared" si="6"/>
        <v>21792.280738922113</v>
      </c>
    </row>
    <row r="64" spans="2:8" s="2" customFormat="1" ht="12.75">
      <c r="B64" s="50">
        <f t="shared" si="4"/>
        <v>43</v>
      </c>
      <c r="C64" s="51">
        <f t="shared" si="0"/>
        <v>44553</v>
      </c>
      <c r="D64" s="52">
        <f t="shared" si="5"/>
        <v>73004.43437811996</v>
      </c>
      <c r="E64" s="52">
        <f t="shared" si="1"/>
        <v>476.96230460371703</v>
      </c>
      <c r="F64" s="52">
        <f t="shared" si="2"/>
        <v>327.5102277963334</v>
      </c>
      <c r="G64" s="53">
        <f t="shared" si="3"/>
        <v>72676.92415032363</v>
      </c>
      <c r="H64" s="54">
        <f t="shared" si="6"/>
        <v>22269.24304352583</v>
      </c>
    </row>
    <row r="65" spans="2:8" s="2" customFormat="1" ht="12.75">
      <c r="B65" s="50">
        <f t="shared" si="4"/>
        <v>44</v>
      </c>
      <c r="C65" s="51">
        <f t="shared" si="0"/>
        <v>44584</v>
      </c>
      <c r="D65" s="52">
        <f t="shared" si="5"/>
        <v>72676.92415032363</v>
      </c>
      <c r="E65" s="52">
        <f t="shared" si="1"/>
        <v>474.82257111544766</v>
      </c>
      <c r="F65" s="52">
        <f t="shared" si="2"/>
        <v>329.6499612846028</v>
      </c>
      <c r="G65" s="53">
        <f t="shared" si="3"/>
        <v>72347.27418903902</v>
      </c>
      <c r="H65" s="54">
        <f t="shared" si="6"/>
        <v>22744.065614641277</v>
      </c>
    </row>
    <row r="66" spans="2:8" s="2" customFormat="1" ht="12.75">
      <c r="B66" s="50">
        <f t="shared" si="4"/>
        <v>45</v>
      </c>
      <c r="C66" s="51">
        <f t="shared" si="0"/>
        <v>44615</v>
      </c>
      <c r="D66" s="52">
        <f t="shared" si="5"/>
        <v>72347.27418903902</v>
      </c>
      <c r="E66" s="52">
        <f t="shared" si="1"/>
        <v>472.6688580350549</v>
      </c>
      <c r="F66" s="52">
        <f t="shared" si="2"/>
        <v>331.8036743649956</v>
      </c>
      <c r="G66" s="53">
        <f t="shared" si="3"/>
        <v>72015.47051467402</v>
      </c>
      <c r="H66" s="54">
        <f t="shared" si="6"/>
        <v>23216.734472676333</v>
      </c>
    </row>
    <row r="67" spans="2:8" s="2" customFormat="1" ht="12.75">
      <c r="B67" s="50">
        <f t="shared" si="4"/>
        <v>46</v>
      </c>
      <c r="C67" s="51">
        <f t="shared" si="0"/>
        <v>44643</v>
      </c>
      <c r="D67" s="52">
        <f t="shared" si="5"/>
        <v>72015.47051467402</v>
      </c>
      <c r="E67" s="52">
        <f t="shared" si="1"/>
        <v>470.50107402920355</v>
      </c>
      <c r="F67" s="52">
        <f t="shared" si="2"/>
        <v>333.9714583708469</v>
      </c>
      <c r="G67" s="53">
        <f t="shared" si="3"/>
        <v>71681.49905630318</v>
      </c>
      <c r="H67" s="54">
        <f t="shared" si="6"/>
        <v>23687.235546705535</v>
      </c>
    </row>
    <row r="68" spans="2:8" s="2" customFormat="1" ht="12.75">
      <c r="B68" s="50">
        <f t="shared" si="4"/>
        <v>47</v>
      </c>
      <c r="C68" s="51">
        <f t="shared" si="0"/>
        <v>44674</v>
      </c>
      <c r="D68" s="52">
        <f t="shared" si="5"/>
        <v>71681.49905630318</v>
      </c>
      <c r="E68" s="52">
        <f t="shared" si="1"/>
        <v>468.3191271678474</v>
      </c>
      <c r="F68" s="52">
        <f t="shared" si="2"/>
        <v>336.15340523220306</v>
      </c>
      <c r="G68" s="53">
        <f t="shared" si="3"/>
        <v>71345.34565107097</v>
      </c>
      <c r="H68" s="54">
        <f t="shared" si="6"/>
        <v>24155.554673873383</v>
      </c>
    </row>
    <row r="69" spans="2:8" s="2" customFormat="1" ht="12.75">
      <c r="B69" s="50">
        <f t="shared" si="4"/>
        <v>48</v>
      </c>
      <c r="C69" s="51">
        <f t="shared" si="0"/>
        <v>44704</v>
      </c>
      <c r="D69" s="52">
        <f t="shared" si="5"/>
        <v>71345.34565107097</v>
      </c>
      <c r="E69" s="52">
        <f t="shared" si="1"/>
        <v>466.12292492033026</v>
      </c>
      <c r="F69" s="52">
        <f t="shared" si="2"/>
        <v>338.3496074797202</v>
      </c>
      <c r="G69" s="53">
        <f t="shared" si="3"/>
        <v>71006.99604359125</v>
      </c>
      <c r="H69" s="54">
        <f t="shared" si="6"/>
        <v>24621.677598793714</v>
      </c>
    </row>
    <row r="70" spans="2:8" s="2" customFormat="1" ht="12.75">
      <c r="B70" s="50">
        <f t="shared" si="4"/>
        <v>49</v>
      </c>
      <c r="C70" s="51">
        <f t="shared" si="0"/>
        <v>44735</v>
      </c>
      <c r="D70" s="52">
        <f t="shared" si="5"/>
        <v>71006.99604359125</v>
      </c>
      <c r="E70" s="52">
        <f t="shared" si="1"/>
        <v>463.9123741514628</v>
      </c>
      <c r="F70" s="52">
        <f t="shared" si="2"/>
        <v>340.56015824858764</v>
      </c>
      <c r="G70" s="53">
        <f t="shared" si="3"/>
        <v>70666.43588534267</v>
      </c>
      <c r="H70" s="54">
        <f t="shared" si="6"/>
        <v>25085.589972945178</v>
      </c>
    </row>
    <row r="71" spans="2:8" s="2" customFormat="1" ht="12.75">
      <c r="B71" s="50">
        <f t="shared" si="4"/>
        <v>50</v>
      </c>
      <c r="C71" s="51">
        <f t="shared" si="0"/>
        <v>44765</v>
      </c>
      <c r="D71" s="52">
        <f t="shared" si="5"/>
        <v>70666.43588534267</v>
      </c>
      <c r="E71" s="52">
        <f t="shared" si="1"/>
        <v>461.68738111757204</v>
      </c>
      <c r="F71" s="52">
        <f t="shared" si="2"/>
        <v>342.7851512824784</v>
      </c>
      <c r="G71" s="53">
        <f t="shared" si="3"/>
        <v>70323.65073406018</v>
      </c>
      <c r="H71" s="54">
        <f t="shared" si="6"/>
        <v>25547.27735406275</v>
      </c>
    </row>
    <row r="72" spans="2:8" s="2" customFormat="1" ht="12.75">
      <c r="B72" s="50">
        <f t="shared" si="4"/>
        <v>51</v>
      </c>
      <c r="C72" s="51">
        <f t="shared" si="0"/>
        <v>44796</v>
      </c>
      <c r="D72" s="52">
        <f t="shared" si="5"/>
        <v>70323.65073406018</v>
      </c>
      <c r="E72" s="52">
        <f t="shared" si="1"/>
        <v>459.4478514625265</v>
      </c>
      <c r="F72" s="52">
        <f t="shared" si="2"/>
        <v>345.02468093752395</v>
      </c>
      <c r="G72" s="53">
        <f t="shared" si="3"/>
        <v>69978.62605312266</v>
      </c>
      <c r="H72" s="54">
        <f t="shared" si="6"/>
        <v>26006.725205525276</v>
      </c>
    </row>
    <row r="73" spans="2:8" s="2" customFormat="1" ht="12.75">
      <c r="B73" s="50">
        <f t="shared" si="4"/>
        <v>52</v>
      </c>
      <c r="C73" s="51">
        <f t="shared" si="0"/>
        <v>44827</v>
      </c>
      <c r="D73" s="52">
        <f t="shared" si="5"/>
        <v>69978.62605312266</v>
      </c>
      <c r="E73" s="52">
        <f t="shared" si="1"/>
        <v>457.19369021373467</v>
      </c>
      <c r="F73" s="52">
        <f t="shared" si="2"/>
        <v>347.2788421863158</v>
      </c>
      <c r="G73" s="53">
        <f t="shared" si="3"/>
        <v>69631.34721093634</v>
      </c>
      <c r="H73" s="54">
        <f t="shared" si="6"/>
        <v>26463.91889573901</v>
      </c>
    </row>
    <row r="74" spans="2:8" s="2" customFormat="1" ht="12.75">
      <c r="B74" s="50">
        <f t="shared" si="4"/>
        <v>53</v>
      </c>
      <c r="C74" s="51">
        <f t="shared" si="0"/>
        <v>44857</v>
      </c>
      <c r="D74" s="52">
        <f t="shared" si="5"/>
        <v>69631.34721093634</v>
      </c>
      <c r="E74" s="52">
        <f t="shared" si="1"/>
        <v>454.92480177811734</v>
      </c>
      <c r="F74" s="52">
        <f t="shared" si="2"/>
        <v>349.5477306219331</v>
      </c>
      <c r="G74" s="53">
        <f t="shared" si="3"/>
        <v>69281.7994803144</v>
      </c>
      <c r="H74" s="54">
        <f t="shared" si="6"/>
        <v>26918.843697517128</v>
      </c>
    </row>
    <row r="75" spans="2:8" s="2" customFormat="1" ht="12.75">
      <c r="B75" s="50">
        <f t="shared" si="4"/>
        <v>54</v>
      </c>
      <c r="C75" s="51">
        <f t="shared" si="0"/>
        <v>44888</v>
      </c>
      <c r="D75" s="52">
        <f t="shared" si="5"/>
        <v>69281.7994803144</v>
      </c>
      <c r="E75" s="52">
        <f t="shared" si="1"/>
        <v>452.641089938054</v>
      </c>
      <c r="F75" s="52">
        <f t="shared" si="2"/>
        <v>351.83144246199646</v>
      </c>
      <c r="G75" s="53">
        <f t="shared" si="3"/>
        <v>68929.9680378524</v>
      </c>
      <c r="H75" s="54">
        <f t="shared" si="6"/>
        <v>27371.48478745518</v>
      </c>
    </row>
    <row r="76" spans="2:8" s="2" customFormat="1" ht="12.75">
      <c r="B76" s="50">
        <f t="shared" si="4"/>
        <v>55</v>
      </c>
      <c r="C76" s="51">
        <f t="shared" si="0"/>
        <v>44918</v>
      </c>
      <c r="D76" s="52">
        <f t="shared" si="5"/>
        <v>68929.9680378524</v>
      </c>
      <c r="E76" s="52">
        <f t="shared" si="1"/>
        <v>450.34245784730234</v>
      </c>
      <c r="F76" s="52">
        <f t="shared" si="2"/>
        <v>354.1300745527481</v>
      </c>
      <c r="G76" s="53">
        <f t="shared" si="3"/>
        <v>68575.83796329965</v>
      </c>
      <c r="H76" s="54">
        <f t="shared" si="6"/>
        <v>27821.827245302484</v>
      </c>
    </row>
    <row r="77" spans="2:8" s="2" customFormat="1" ht="12.75">
      <c r="B77" s="50">
        <f t="shared" si="4"/>
        <v>56</v>
      </c>
      <c r="C77" s="51">
        <f t="shared" si="0"/>
        <v>44949</v>
      </c>
      <c r="D77" s="52">
        <f t="shared" si="5"/>
        <v>68575.83796329965</v>
      </c>
      <c r="E77" s="52">
        <f t="shared" si="1"/>
        <v>448.028808026891</v>
      </c>
      <c r="F77" s="52">
        <f t="shared" si="2"/>
        <v>356.44372437315945</v>
      </c>
      <c r="G77" s="53">
        <f t="shared" si="3"/>
        <v>68219.39423892648</v>
      </c>
      <c r="H77" s="54">
        <f t="shared" si="6"/>
        <v>28269.856053329375</v>
      </c>
    </row>
    <row r="78" spans="2:8" s="2" customFormat="1" ht="12.75">
      <c r="B78" s="50">
        <f t="shared" si="4"/>
        <v>57</v>
      </c>
      <c r="C78" s="51">
        <f t="shared" si="0"/>
        <v>44980</v>
      </c>
      <c r="D78" s="52">
        <f t="shared" si="5"/>
        <v>68219.39423892648</v>
      </c>
      <c r="E78" s="52">
        <f t="shared" si="1"/>
        <v>445.70004236098634</v>
      </c>
      <c r="F78" s="52">
        <f t="shared" si="2"/>
        <v>358.7724900390641</v>
      </c>
      <c r="G78" s="53">
        <f t="shared" si="3"/>
        <v>67860.62174888742</v>
      </c>
      <c r="H78" s="54">
        <f t="shared" si="6"/>
        <v>28715.55609569036</v>
      </c>
    </row>
    <row r="79" spans="2:8" s="2" customFormat="1" ht="12.75">
      <c r="B79" s="50">
        <f t="shared" si="4"/>
        <v>58</v>
      </c>
      <c r="C79" s="51">
        <f t="shared" si="0"/>
        <v>45008</v>
      </c>
      <c r="D79" s="52">
        <f t="shared" si="5"/>
        <v>67860.62174888742</v>
      </c>
      <c r="E79" s="52">
        <f t="shared" si="1"/>
        <v>443.3560620927311</v>
      </c>
      <c r="F79" s="52">
        <f t="shared" si="2"/>
        <v>361.11647030731933</v>
      </c>
      <c r="G79" s="53">
        <f t="shared" si="3"/>
        <v>67499.50527858011</v>
      </c>
      <c r="H79" s="54">
        <f t="shared" si="6"/>
        <v>29158.912157783092</v>
      </c>
    </row>
    <row r="80" spans="2:8" s="2" customFormat="1" ht="12.75">
      <c r="B80" s="50">
        <f t="shared" si="4"/>
        <v>59</v>
      </c>
      <c r="C80" s="51">
        <f t="shared" si="0"/>
        <v>45039</v>
      </c>
      <c r="D80" s="52">
        <f t="shared" si="5"/>
        <v>67499.50527858011</v>
      </c>
      <c r="E80" s="52">
        <f t="shared" si="1"/>
        <v>440.9967678200567</v>
      </c>
      <c r="F80" s="52">
        <f t="shared" si="2"/>
        <v>363.4757645799938</v>
      </c>
      <c r="G80" s="53">
        <f t="shared" si="3"/>
        <v>67136.02951400011</v>
      </c>
      <c r="H80" s="54">
        <f t="shared" si="6"/>
        <v>29599.908925603148</v>
      </c>
    </row>
    <row r="81" spans="2:8" s="2" customFormat="1" ht="12.75">
      <c r="B81" s="50">
        <f t="shared" si="4"/>
        <v>60</v>
      </c>
      <c r="C81" s="51">
        <f t="shared" si="0"/>
        <v>45069</v>
      </c>
      <c r="D81" s="52">
        <f t="shared" si="5"/>
        <v>67136.02951400011</v>
      </c>
      <c r="E81" s="52">
        <f t="shared" si="1"/>
        <v>438.6220594914674</v>
      </c>
      <c r="F81" s="52">
        <f t="shared" si="2"/>
        <v>365.8504729085831</v>
      </c>
      <c r="G81" s="53">
        <f t="shared" si="3"/>
        <v>66770.17904109153</v>
      </c>
      <c r="H81" s="54">
        <f t="shared" si="6"/>
        <v>30038.530985094614</v>
      </c>
    </row>
    <row r="82" spans="2:8" s="2" customFormat="1" ht="12.75">
      <c r="B82" s="50">
        <f t="shared" si="4"/>
        <v>61</v>
      </c>
      <c r="C82" s="51">
        <f t="shared" si="0"/>
        <v>45100</v>
      </c>
      <c r="D82" s="52">
        <f t="shared" si="5"/>
        <v>66770.17904109153</v>
      </c>
      <c r="E82" s="52">
        <f t="shared" si="1"/>
        <v>436.2318364017979</v>
      </c>
      <c r="F82" s="52">
        <f t="shared" si="2"/>
        <v>368.24069599825253</v>
      </c>
      <c r="G82" s="53">
        <f t="shared" si="3"/>
        <v>66401.93834509328</v>
      </c>
      <c r="H82" s="54">
        <f t="shared" si="6"/>
        <v>30474.762821496413</v>
      </c>
    </row>
    <row r="83" spans="2:8" s="2" customFormat="1" ht="12.75">
      <c r="B83" s="50">
        <f t="shared" si="4"/>
        <v>62</v>
      </c>
      <c r="C83" s="51">
        <f t="shared" si="0"/>
        <v>45130</v>
      </c>
      <c r="D83" s="52">
        <f t="shared" si="5"/>
        <v>66401.93834509328</v>
      </c>
      <c r="E83" s="52">
        <f t="shared" si="1"/>
        <v>433.82599718794273</v>
      </c>
      <c r="F83" s="52">
        <f t="shared" si="2"/>
        <v>370.6465352121077</v>
      </c>
      <c r="G83" s="53">
        <f t="shared" si="3"/>
        <v>66031.29180988118</v>
      </c>
      <c r="H83" s="54">
        <f t="shared" si="6"/>
        <v>30908.588818684355</v>
      </c>
    </row>
    <row r="84" spans="2:8" s="2" customFormat="1" ht="12.75">
      <c r="B84" s="50">
        <f t="shared" si="4"/>
        <v>63</v>
      </c>
      <c r="C84" s="51">
        <f t="shared" si="0"/>
        <v>45161</v>
      </c>
      <c r="D84" s="52">
        <f t="shared" si="5"/>
        <v>66031.29180988118</v>
      </c>
      <c r="E84" s="52">
        <f t="shared" si="1"/>
        <v>431.404439824557</v>
      </c>
      <c r="F84" s="52">
        <f t="shared" si="2"/>
        <v>373.06809257549344</v>
      </c>
      <c r="G84" s="53">
        <f t="shared" si="3"/>
        <v>65658.22371730568</v>
      </c>
      <c r="H84" s="54">
        <f t="shared" si="6"/>
        <v>31339.993258508912</v>
      </c>
    </row>
    <row r="85" spans="2:8" s="2" customFormat="1" ht="12.75">
      <c r="B85" s="50">
        <f t="shared" si="4"/>
        <v>64</v>
      </c>
      <c r="C85" s="51">
        <f t="shared" si="0"/>
        <v>45192</v>
      </c>
      <c r="D85" s="52">
        <f t="shared" si="5"/>
        <v>65658.22371730568</v>
      </c>
      <c r="E85" s="52">
        <f t="shared" si="1"/>
        <v>428.9670616197304</v>
      </c>
      <c r="F85" s="52">
        <f t="shared" si="2"/>
        <v>375.5054707803201</v>
      </c>
      <c r="G85" s="53">
        <f t="shared" si="3"/>
        <v>65282.71824652536</v>
      </c>
      <c r="H85" s="54">
        <f t="shared" si="6"/>
        <v>31768.96032012864</v>
      </c>
    </row>
    <row r="86" spans="2:8" s="2" customFormat="1" ht="12.75">
      <c r="B86" s="50">
        <f t="shared" si="4"/>
        <v>65</v>
      </c>
      <c r="C86" s="51">
        <f>Mostra.Data</f>
        <v>45222</v>
      </c>
      <c r="D86" s="52">
        <f t="shared" si="5"/>
        <v>65282.71824652536</v>
      </c>
      <c r="E86" s="52">
        <f>Interesse</f>
        <v>426.5137592106323</v>
      </c>
      <c r="F86" s="52">
        <f>Capitale</f>
        <v>377.95877318941814</v>
      </c>
      <c r="G86" s="53">
        <f>Bilancio.finale</f>
        <v>64904.75947333594</v>
      </c>
      <c r="H86" s="54">
        <f t="shared" si="6"/>
        <v>32195.474079339274</v>
      </c>
    </row>
    <row r="87" spans="2:8" s="2" customFormat="1" ht="12.75">
      <c r="B87" s="50">
        <f>pagam.Num</f>
        <v>66</v>
      </c>
      <c r="C87" s="51">
        <f>Mostra.Data</f>
        <v>45253</v>
      </c>
      <c r="D87" s="52">
        <f>Bil.Iniz</f>
        <v>64904.75947333594</v>
      </c>
      <c r="E87" s="52">
        <f>Interesse</f>
        <v>424.0444285591281</v>
      </c>
      <c r="F87" s="52">
        <f>Capitale</f>
        <v>380.42810384092235</v>
      </c>
      <c r="G87" s="53">
        <f>Bilancio.finale</f>
        <v>64524.33136949501</v>
      </c>
      <c r="H87" s="54">
        <f>Interesse.Comp</f>
        <v>32619.518507898403</v>
      </c>
    </row>
    <row r="88" spans="2:8" s="2" customFormat="1" ht="12.75">
      <c r="B88" s="50">
        <f>pagam.Num</f>
        <v>67</v>
      </c>
      <c r="C88" s="51">
        <f>Mostra.Data</f>
        <v>45283</v>
      </c>
      <c r="D88" s="52">
        <f>Bil.Iniz</f>
        <v>64524.33136949501</v>
      </c>
      <c r="E88" s="52">
        <f>Interesse</f>
        <v>421.5589649473674</v>
      </c>
      <c r="F88" s="52">
        <f>Capitale</f>
        <v>382.9135674526831</v>
      </c>
      <c r="G88" s="53">
        <f>Bilancio.finale</f>
        <v>64141.41780204233</v>
      </c>
      <c r="H88" s="54">
        <f>Interesse.Comp</f>
        <v>33041.07747284577</v>
      </c>
    </row>
    <row r="89" spans="2:8" s="2" customFormat="1" ht="12.75">
      <c r="B89" s="50">
        <f aca="true" t="shared" si="7" ref="B89:B152">pagam.Num</f>
        <v>68</v>
      </c>
      <c r="C89" s="51">
        <f aca="true" t="shared" si="8" ref="C89:C152">Mostra.Data</f>
        <v>45314</v>
      </c>
      <c r="D89" s="52">
        <f aca="true" t="shared" si="9" ref="D89:D152">Bil.Iniz</f>
        <v>64141.41780204233</v>
      </c>
      <c r="E89" s="52">
        <f aca="true" t="shared" si="10" ref="E89:E152">Interesse</f>
        <v>419.0572629733432</v>
      </c>
      <c r="F89" s="52">
        <f aca="true" t="shared" si="11" ref="F89:F152">Capitale</f>
        <v>385.41526942670725</v>
      </c>
      <c r="G89" s="53">
        <f aca="true" t="shared" si="12" ref="G89:G152">Bilancio.finale</f>
        <v>63756.00253261562</v>
      </c>
      <c r="H89" s="54">
        <f aca="true" t="shared" si="13" ref="H89:H152">Interesse.Comp</f>
        <v>33460.13473581911</v>
      </c>
    </row>
    <row r="90" spans="2:8" s="2" customFormat="1" ht="12.75">
      <c r="B90" s="50">
        <f t="shared" si="7"/>
        <v>69</v>
      </c>
      <c r="C90" s="51">
        <f t="shared" si="8"/>
        <v>45345</v>
      </c>
      <c r="D90" s="52">
        <f t="shared" si="9"/>
        <v>63756.00253261562</v>
      </c>
      <c r="E90" s="52">
        <f t="shared" si="10"/>
        <v>416.539216546422</v>
      </c>
      <c r="F90" s="52">
        <f t="shared" si="11"/>
        <v>387.93331585362847</v>
      </c>
      <c r="G90" s="53">
        <f t="shared" si="12"/>
        <v>63368.069216761985</v>
      </c>
      <c r="H90" s="54">
        <f t="shared" si="13"/>
        <v>33876.673952365534</v>
      </c>
    </row>
    <row r="91" spans="2:8" s="2" customFormat="1" ht="12.75">
      <c r="B91" s="50">
        <f t="shared" si="7"/>
        <v>70</v>
      </c>
      <c r="C91" s="51">
        <f t="shared" si="8"/>
        <v>45374</v>
      </c>
      <c r="D91" s="52">
        <f t="shared" si="9"/>
        <v>63368.069216761985</v>
      </c>
      <c r="E91" s="52">
        <f t="shared" si="10"/>
        <v>414.00471888284494</v>
      </c>
      <c r="F91" s="52">
        <f t="shared" si="11"/>
        <v>390.4678135172055</v>
      </c>
      <c r="G91" s="53">
        <f t="shared" si="12"/>
        <v>62977.60140324478</v>
      </c>
      <c r="H91" s="54">
        <f t="shared" si="13"/>
        <v>34290.67867124838</v>
      </c>
    </row>
    <row r="92" spans="2:8" s="2" customFormat="1" ht="12.75">
      <c r="B92" s="50">
        <f t="shared" si="7"/>
        <v>71</v>
      </c>
      <c r="C92" s="51">
        <f t="shared" si="8"/>
        <v>45405</v>
      </c>
      <c r="D92" s="52">
        <f t="shared" si="9"/>
        <v>62977.60140324478</v>
      </c>
      <c r="E92" s="52">
        <f t="shared" si="10"/>
        <v>411.4536625011992</v>
      </c>
      <c r="F92" s="52">
        <f t="shared" si="11"/>
        <v>393.0188698988513</v>
      </c>
      <c r="G92" s="53">
        <f t="shared" si="12"/>
        <v>62584.58253334593</v>
      </c>
      <c r="H92" s="54">
        <f t="shared" si="13"/>
        <v>34702.13233374958</v>
      </c>
    </row>
    <row r="93" spans="2:8" s="2" customFormat="1" ht="12.75">
      <c r="B93" s="50">
        <f t="shared" si="7"/>
        <v>72</v>
      </c>
      <c r="C93" s="51">
        <f t="shared" si="8"/>
        <v>45435</v>
      </c>
      <c r="D93" s="52">
        <f t="shared" si="9"/>
        <v>62584.58253334593</v>
      </c>
      <c r="E93" s="52">
        <f t="shared" si="10"/>
        <v>408.88593921786</v>
      </c>
      <c r="F93" s="52">
        <f t="shared" si="11"/>
        <v>395.5865931821904</v>
      </c>
      <c r="G93" s="53">
        <f t="shared" si="12"/>
        <v>62188.99594016374</v>
      </c>
      <c r="H93" s="54">
        <f t="shared" si="13"/>
        <v>35111.018272967434</v>
      </c>
    </row>
    <row r="94" spans="2:8" s="2" customFormat="1" ht="12.75">
      <c r="B94" s="50">
        <f t="shared" si="7"/>
        <v>73</v>
      </c>
      <c r="C94" s="51">
        <f t="shared" si="8"/>
        <v>45466</v>
      </c>
      <c r="D94" s="52">
        <f t="shared" si="9"/>
        <v>62188.99594016374</v>
      </c>
      <c r="E94" s="52">
        <f t="shared" si="10"/>
        <v>406.30144014240307</v>
      </c>
      <c r="F94" s="52">
        <f t="shared" si="11"/>
        <v>398.1710922576474</v>
      </c>
      <c r="G94" s="53">
        <f t="shared" si="12"/>
        <v>61790.82484790609</v>
      </c>
      <c r="H94" s="54">
        <f t="shared" si="13"/>
        <v>35517.319713109835</v>
      </c>
    </row>
    <row r="95" spans="2:8" s="2" customFormat="1" ht="12.75">
      <c r="B95" s="50">
        <f t="shared" si="7"/>
        <v>74</v>
      </c>
      <c r="C95" s="51">
        <f t="shared" si="8"/>
        <v>45496</v>
      </c>
      <c r="D95" s="52">
        <f t="shared" si="9"/>
        <v>61790.82484790609</v>
      </c>
      <c r="E95" s="52">
        <f t="shared" si="10"/>
        <v>403.7000556729864</v>
      </c>
      <c r="F95" s="52">
        <f t="shared" si="11"/>
        <v>400.77247672706403</v>
      </c>
      <c r="G95" s="53">
        <f t="shared" si="12"/>
        <v>61390.05237117903</v>
      </c>
      <c r="H95" s="54">
        <f t="shared" si="13"/>
        <v>35921.01976878282</v>
      </c>
    </row>
    <row r="96" spans="2:8" s="2" customFormat="1" ht="12.75">
      <c r="B96" s="50">
        <f t="shared" si="7"/>
        <v>75</v>
      </c>
      <c r="C96" s="51">
        <f t="shared" si="8"/>
        <v>45527</v>
      </c>
      <c r="D96" s="52">
        <f t="shared" si="9"/>
        <v>61390.05237117903</v>
      </c>
      <c r="E96" s="52">
        <f t="shared" si="10"/>
        <v>401.081675491703</v>
      </c>
      <c r="F96" s="52">
        <f t="shared" si="11"/>
        <v>403.3908569083475</v>
      </c>
      <c r="G96" s="53">
        <f t="shared" si="12"/>
        <v>60986.66151427068</v>
      </c>
      <c r="H96" s="54">
        <f t="shared" si="13"/>
        <v>36322.10144427452</v>
      </c>
    </row>
    <row r="97" spans="2:8" s="2" customFormat="1" ht="12.75">
      <c r="B97" s="50">
        <f t="shared" si="7"/>
        <v>76</v>
      </c>
      <c r="C97" s="51">
        <f t="shared" si="8"/>
        <v>45558</v>
      </c>
      <c r="D97" s="52">
        <f t="shared" si="9"/>
        <v>60986.66151427068</v>
      </c>
      <c r="E97" s="52">
        <f t="shared" si="10"/>
        <v>398.44618855990177</v>
      </c>
      <c r="F97" s="52">
        <f t="shared" si="11"/>
        <v>406.0263438401487</v>
      </c>
      <c r="G97" s="53">
        <f t="shared" si="12"/>
        <v>60580.635170430534</v>
      </c>
      <c r="H97" s="54">
        <f t="shared" si="13"/>
        <v>36720.54763283442</v>
      </c>
    </row>
    <row r="98" spans="2:8" s="2" customFormat="1" ht="12.75">
      <c r="B98" s="50">
        <f t="shared" si="7"/>
        <v>77</v>
      </c>
      <c r="C98" s="51">
        <f t="shared" si="8"/>
        <v>45588</v>
      </c>
      <c r="D98" s="52">
        <f t="shared" si="9"/>
        <v>60580.635170430534</v>
      </c>
      <c r="E98" s="52">
        <f t="shared" si="10"/>
        <v>395.79348311347945</v>
      </c>
      <c r="F98" s="52">
        <f t="shared" si="11"/>
        <v>408.679049286571</v>
      </c>
      <c r="G98" s="53">
        <f t="shared" si="12"/>
        <v>60171.956121143965</v>
      </c>
      <c r="H98" s="54">
        <f t="shared" si="13"/>
        <v>37116.3411159479</v>
      </c>
    </row>
    <row r="99" spans="2:8" s="2" customFormat="1" ht="12.75">
      <c r="B99" s="50">
        <f t="shared" si="7"/>
        <v>78</v>
      </c>
      <c r="C99" s="51">
        <f t="shared" si="8"/>
        <v>45619</v>
      </c>
      <c r="D99" s="52">
        <f t="shared" si="9"/>
        <v>60171.956121143965</v>
      </c>
      <c r="E99" s="52">
        <f t="shared" si="10"/>
        <v>393.12344665814055</v>
      </c>
      <c r="F99" s="52">
        <f t="shared" si="11"/>
        <v>411.3490857419099</v>
      </c>
      <c r="G99" s="53">
        <f t="shared" si="12"/>
        <v>59760.607035402056</v>
      </c>
      <c r="H99" s="54">
        <f t="shared" si="13"/>
        <v>37509.46456260604</v>
      </c>
    </row>
    <row r="100" spans="2:8" s="2" customFormat="1" ht="12.75">
      <c r="B100" s="50">
        <f t="shared" si="7"/>
        <v>79</v>
      </c>
      <c r="C100" s="51">
        <f t="shared" si="8"/>
        <v>45649</v>
      </c>
      <c r="D100" s="52">
        <f t="shared" si="9"/>
        <v>59760.607035402056</v>
      </c>
      <c r="E100" s="52">
        <f t="shared" si="10"/>
        <v>390.43596596462675</v>
      </c>
      <c r="F100" s="52">
        <f t="shared" si="11"/>
        <v>414.0365664354237</v>
      </c>
      <c r="G100" s="53">
        <f t="shared" si="12"/>
        <v>59346.57046896663</v>
      </c>
      <c r="H100" s="54">
        <f t="shared" si="13"/>
        <v>37899.900528570666</v>
      </c>
    </row>
    <row r="101" spans="2:8" s="2" customFormat="1" ht="12.75">
      <c r="B101" s="50">
        <f t="shared" si="7"/>
        <v>80</v>
      </c>
      <c r="C101" s="51">
        <f t="shared" si="8"/>
        <v>45680</v>
      </c>
      <c r="D101" s="52">
        <f t="shared" si="9"/>
        <v>59346.57046896663</v>
      </c>
      <c r="E101" s="52">
        <f t="shared" si="10"/>
        <v>387.7309270639153</v>
      </c>
      <c r="F101" s="52">
        <f t="shared" si="11"/>
        <v>416.74160533613514</v>
      </c>
      <c r="G101" s="53">
        <f t="shared" si="12"/>
        <v>58929.82886363049</v>
      </c>
      <c r="H101" s="54">
        <f t="shared" si="13"/>
        <v>38287.63145563458</v>
      </c>
    </row>
    <row r="102" spans="2:8" s="2" customFormat="1" ht="12.75">
      <c r="B102" s="50">
        <f t="shared" si="7"/>
        <v>81</v>
      </c>
      <c r="C102" s="51">
        <f t="shared" si="8"/>
        <v>45711</v>
      </c>
      <c r="D102" s="52">
        <f t="shared" si="9"/>
        <v>58929.82886363049</v>
      </c>
      <c r="E102" s="52">
        <f t="shared" si="10"/>
        <v>385.00821524238586</v>
      </c>
      <c r="F102" s="52">
        <f t="shared" si="11"/>
        <v>419.4643171576646</v>
      </c>
      <c r="G102" s="53">
        <f t="shared" si="12"/>
        <v>58510.364546472825</v>
      </c>
      <c r="H102" s="54">
        <f t="shared" si="13"/>
        <v>38672.63967087697</v>
      </c>
    </row>
    <row r="103" spans="2:8" s="2" customFormat="1" ht="12.75">
      <c r="B103" s="50">
        <f t="shared" si="7"/>
        <v>82</v>
      </c>
      <c r="C103" s="51">
        <f t="shared" si="8"/>
        <v>45739</v>
      </c>
      <c r="D103" s="52">
        <f t="shared" si="9"/>
        <v>58510.364546472825</v>
      </c>
      <c r="E103" s="52">
        <f t="shared" si="10"/>
        <v>382.26771503695574</v>
      </c>
      <c r="F103" s="52">
        <f t="shared" si="11"/>
        <v>422.2048173630947</v>
      </c>
      <c r="G103" s="53">
        <f t="shared" si="12"/>
        <v>58088.15972910973</v>
      </c>
      <c r="H103" s="54">
        <f t="shared" si="13"/>
        <v>39054.907385913924</v>
      </c>
    </row>
    <row r="104" spans="2:8" s="2" customFormat="1" ht="12.75">
      <c r="B104" s="50">
        <f t="shared" si="7"/>
        <v>83</v>
      </c>
      <c r="C104" s="51">
        <f t="shared" si="8"/>
        <v>45770</v>
      </c>
      <c r="D104" s="52">
        <f t="shared" si="9"/>
        <v>58088.15972910973</v>
      </c>
      <c r="E104" s="52">
        <f t="shared" si="10"/>
        <v>379.50931023018353</v>
      </c>
      <c r="F104" s="52">
        <f t="shared" si="11"/>
        <v>424.9632221698669</v>
      </c>
      <c r="G104" s="53">
        <f t="shared" si="12"/>
        <v>57663.19650693986</v>
      </c>
      <c r="H104" s="54">
        <f t="shared" si="13"/>
        <v>39434.41669614411</v>
      </c>
    </row>
    <row r="105" spans="2:8" s="2" customFormat="1" ht="12.75">
      <c r="B105" s="50">
        <f t="shared" si="7"/>
        <v>84</v>
      </c>
      <c r="C105" s="51">
        <f t="shared" si="8"/>
        <v>45800</v>
      </c>
      <c r="D105" s="52">
        <f t="shared" si="9"/>
        <v>57663.19650693986</v>
      </c>
      <c r="E105" s="52">
        <f t="shared" si="10"/>
        <v>376.7328838453404</v>
      </c>
      <c r="F105" s="52">
        <f t="shared" si="11"/>
        <v>427.7396485547101</v>
      </c>
      <c r="G105" s="53">
        <f t="shared" si="12"/>
        <v>57235.45685838515</v>
      </c>
      <c r="H105" s="54">
        <f t="shared" si="13"/>
        <v>39811.14957998945</v>
      </c>
    </row>
    <row r="106" spans="2:8" s="2" customFormat="1" ht="12.75">
      <c r="B106" s="50">
        <f t="shared" si="7"/>
        <v>85</v>
      </c>
      <c r="C106" s="51">
        <f t="shared" si="8"/>
        <v>45831</v>
      </c>
      <c r="D106" s="52">
        <f t="shared" si="9"/>
        <v>57235.45685838515</v>
      </c>
      <c r="E106" s="52">
        <f t="shared" si="10"/>
        <v>373.9383181414496</v>
      </c>
      <c r="F106" s="52">
        <f t="shared" si="11"/>
        <v>430.53421425860085</v>
      </c>
      <c r="G106" s="53">
        <f t="shared" si="12"/>
        <v>56804.92264412655</v>
      </c>
      <c r="H106" s="54">
        <f t="shared" si="13"/>
        <v>40185.0878981309</v>
      </c>
    </row>
    <row r="107" spans="2:8" s="2" customFormat="1" ht="12.75">
      <c r="B107" s="50">
        <f t="shared" si="7"/>
        <v>86</v>
      </c>
      <c r="C107" s="51">
        <f t="shared" si="8"/>
        <v>45861</v>
      </c>
      <c r="D107" s="52">
        <f t="shared" si="9"/>
        <v>56804.92264412655</v>
      </c>
      <c r="E107" s="52">
        <f t="shared" si="10"/>
        <v>371.1254946082934</v>
      </c>
      <c r="F107" s="52">
        <f t="shared" si="11"/>
        <v>433.34703779175703</v>
      </c>
      <c r="G107" s="53">
        <f t="shared" si="12"/>
        <v>56371.575606334794</v>
      </c>
      <c r="H107" s="54">
        <f t="shared" si="13"/>
        <v>40556.21339273919</v>
      </c>
    </row>
    <row r="108" spans="2:8" s="2" customFormat="1" ht="12.75">
      <c r="B108" s="50">
        <f t="shared" si="7"/>
        <v>87</v>
      </c>
      <c r="C108" s="51">
        <f t="shared" si="8"/>
        <v>45892</v>
      </c>
      <c r="D108" s="52">
        <f t="shared" si="9"/>
        <v>56371.575606334794</v>
      </c>
      <c r="E108" s="52">
        <f t="shared" si="10"/>
        <v>368.29429396138727</v>
      </c>
      <c r="F108" s="52">
        <f t="shared" si="11"/>
        <v>436.1782384386632</v>
      </c>
      <c r="G108" s="53">
        <f t="shared" si="12"/>
        <v>55935.397367896134</v>
      </c>
      <c r="H108" s="54">
        <f t="shared" si="13"/>
        <v>40924.50768670058</v>
      </c>
    </row>
    <row r="109" spans="2:8" s="2" customFormat="1" ht="12.75">
      <c r="B109" s="50">
        <f t="shared" si="7"/>
        <v>88</v>
      </c>
      <c r="C109" s="51">
        <f t="shared" si="8"/>
        <v>45923</v>
      </c>
      <c r="D109" s="52">
        <f t="shared" si="9"/>
        <v>55935.397367896134</v>
      </c>
      <c r="E109" s="52">
        <f t="shared" si="10"/>
        <v>365.4445961369214</v>
      </c>
      <c r="F109" s="52">
        <f t="shared" si="11"/>
        <v>439.02793626312905</v>
      </c>
      <c r="G109" s="53">
        <f t="shared" si="12"/>
        <v>55496.36943163301</v>
      </c>
      <c r="H109" s="54">
        <f t="shared" si="13"/>
        <v>41289.9522828375</v>
      </c>
    </row>
    <row r="110" spans="2:8" s="2" customFormat="1" ht="12.75">
      <c r="B110" s="50">
        <f t="shared" si="7"/>
        <v>89</v>
      </c>
      <c r="C110" s="51">
        <f t="shared" si="8"/>
        <v>45953</v>
      </c>
      <c r="D110" s="52">
        <f t="shared" si="9"/>
        <v>55496.36943163301</v>
      </c>
      <c r="E110" s="52">
        <f t="shared" si="10"/>
        <v>362.576280286669</v>
      </c>
      <c r="F110" s="52">
        <f t="shared" si="11"/>
        <v>441.8962521133815</v>
      </c>
      <c r="G110" s="53">
        <f t="shared" si="12"/>
        <v>55054.47317951963</v>
      </c>
      <c r="H110" s="54">
        <f t="shared" si="13"/>
        <v>41652.528563124164</v>
      </c>
    </row>
    <row r="111" spans="2:8" s="2" customFormat="1" ht="12.75">
      <c r="B111" s="50">
        <f t="shared" si="7"/>
        <v>90</v>
      </c>
      <c r="C111" s="51">
        <f t="shared" si="8"/>
        <v>45984</v>
      </c>
      <c r="D111" s="52">
        <f t="shared" si="9"/>
        <v>55054.47317951963</v>
      </c>
      <c r="E111" s="52">
        <f t="shared" si="10"/>
        <v>359.68922477286156</v>
      </c>
      <c r="F111" s="52">
        <f t="shared" si="11"/>
        <v>444.7833076271889</v>
      </c>
      <c r="G111" s="53">
        <f t="shared" si="12"/>
        <v>54609.68987189244</v>
      </c>
      <c r="H111" s="54">
        <f t="shared" si="13"/>
        <v>42012.217787897025</v>
      </c>
    </row>
    <row r="112" spans="2:8" s="2" customFormat="1" ht="12.75">
      <c r="B112" s="50">
        <f t="shared" si="7"/>
        <v>91</v>
      </c>
      <c r="C112" s="51">
        <f t="shared" si="8"/>
        <v>46014</v>
      </c>
      <c r="D112" s="52">
        <f t="shared" si="9"/>
        <v>54609.68987189244</v>
      </c>
      <c r="E112" s="52">
        <f t="shared" si="10"/>
        <v>356.7833071630306</v>
      </c>
      <c r="F112" s="52">
        <f t="shared" si="11"/>
        <v>447.68922523701985</v>
      </c>
      <c r="G112" s="53">
        <f t="shared" si="12"/>
        <v>54162.00064665542</v>
      </c>
      <c r="H112" s="54">
        <f t="shared" si="13"/>
        <v>42369.001095060055</v>
      </c>
    </row>
    <row r="113" spans="2:8" s="2" customFormat="1" ht="12.75">
      <c r="B113" s="50">
        <f t="shared" si="7"/>
        <v>92</v>
      </c>
      <c r="C113" s="51">
        <f t="shared" si="8"/>
        <v>46045</v>
      </c>
      <c r="D113" s="52">
        <f t="shared" si="9"/>
        <v>54162.00064665542</v>
      </c>
      <c r="E113" s="52">
        <f t="shared" si="10"/>
        <v>353.8584042248154</v>
      </c>
      <c r="F113" s="52">
        <f t="shared" si="11"/>
        <v>450.61412817523507</v>
      </c>
      <c r="G113" s="53">
        <f t="shared" si="12"/>
        <v>53711.38651848018</v>
      </c>
      <c r="H113" s="54">
        <f t="shared" si="13"/>
        <v>42722.859499284874</v>
      </c>
    </row>
    <row r="114" spans="2:8" ht="12.75">
      <c r="B114" s="50">
        <f t="shared" si="7"/>
        <v>93</v>
      </c>
      <c r="C114" s="51">
        <f t="shared" si="8"/>
        <v>46076</v>
      </c>
      <c r="D114" s="52">
        <f t="shared" si="9"/>
        <v>53711.38651848018</v>
      </c>
      <c r="E114" s="52">
        <f t="shared" si="10"/>
        <v>350.91439192073716</v>
      </c>
      <c r="F114" s="52">
        <f t="shared" si="11"/>
        <v>453.5581404793133</v>
      </c>
      <c r="G114" s="53">
        <f t="shared" si="12"/>
        <v>53257.82837800087</v>
      </c>
      <c r="H114" s="54">
        <f t="shared" si="13"/>
        <v>43073.77389120561</v>
      </c>
    </row>
    <row r="115" spans="2:8" ht="12.75">
      <c r="B115" s="50">
        <f t="shared" si="7"/>
        <v>94</v>
      </c>
      <c r="C115" s="51">
        <f t="shared" si="8"/>
        <v>46104</v>
      </c>
      <c r="D115" s="52">
        <f t="shared" si="9"/>
        <v>53257.82837800087</v>
      </c>
      <c r="E115" s="52">
        <f t="shared" si="10"/>
        <v>347.951145402939</v>
      </c>
      <c r="F115" s="52">
        <f t="shared" si="11"/>
        <v>456.52138699711145</v>
      </c>
      <c r="G115" s="53">
        <f t="shared" si="12"/>
        <v>52801.30699100376</v>
      </c>
      <c r="H115" s="54">
        <f t="shared" si="13"/>
        <v>43421.72503660855</v>
      </c>
    </row>
    <row r="116" spans="2:8" ht="12.75">
      <c r="B116" s="50">
        <f t="shared" si="7"/>
        <v>95</v>
      </c>
      <c r="C116" s="51">
        <f t="shared" si="8"/>
        <v>46135</v>
      </c>
      <c r="D116" s="52">
        <f t="shared" si="9"/>
        <v>52801.30699100376</v>
      </c>
      <c r="E116" s="52">
        <f t="shared" si="10"/>
        <v>344.9685390078912</v>
      </c>
      <c r="F116" s="52">
        <f t="shared" si="11"/>
        <v>459.50399339215926</v>
      </c>
      <c r="G116" s="53">
        <f t="shared" si="12"/>
        <v>52341.8029976116</v>
      </c>
      <c r="H116" s="54">
        <f t="shared" si="13"/>
        <v>43766.69357561644</v>
      </c>
    </row>
    <row r="117" spans="2:8" ht="12.75">
      <c r="B117" s="50">
        <f t="shared" si="7"/>
        <v>96</v>
      </c>
      <c r="C117" s="51">
        <f t="shared" si="8"/>
        <v>46165</v>
      </c>
      <c r="D117" s="52">
        <f t="shared" si="9"/>
        <v>52341.8029976116</v>
      </c>
      <c r="E117" s="52">
        <f t="shared" si="10"/>
        <v>341.96644625106245</v>
      </c>
      <c r="F117" s="52">
        <f t="shared" si="11"/>
        <v>462.506086148988</v>
      </c>
      <c r="G117" s="53">
        <f t="shared" si="12"/>
        <v>51879.29691146261</v>
      </c>
      <c r="H117" s="54">
        <f t="shared" si="13"/>
        <v>44108.6600218675</v>
      </c>
    </row>
    <row r="118" spans="2:8" ht="12.75">
      <c r="B118" s="50">
        <f t="shared" si="7"/>
        <v>97</v>
      </c>
      <c r="C118" s="51">
        <f t="shared" si="8"/>
        <v>46196</v>
      </c>
      <c r="D118" s="52">
        <f t="shared" si="9"/>
        <v>51879.29691146261</v>
      </c>
      <c r="E118" s="52">
        <f t="shared" si="10"/>
        <v>338.9447398215557</v>
      </c>
      <c r="F118" s="52">
        <f t="shared" si="11"/>
        <v>465.52779257849477</v>
      </c>
      <c r="G118" s="53">
        <f t="shared" si="12"/>
        <v>51413.76911888411</v>
      </c>
      <c r="H118" s="54">
        <f t="shared" si="13"/>
        <v>44447.60476168906</v>
      </c>
    </row>
    <row r="119" spans="2:8" ht="12.75">
      <c r="B119" s="50">
        <f t="shared" si="7"/>
        <v>98</v>
      </c>
      <c r="C119" s="51">
        <f t="shared" si="8"/>
        <v>46226</v>
      </c>
      <c r="D119" s="52">
        <f t="shared" si="9"/>
        <v>51413.76911888411</v>
      </c>
      <c r="E119" s="52">
        <f t="shared" si="10"/>
        <v>335.90329157670953</v>
      </c>
      <c r="F119" s="52">
        <f t="shared" si="11"/>
        <v>468.5692408233409</v>
      </c>
      <c r="G119" s="53">
        <f t="shared" si="12"/>
        <v>50945.19987806077</v>
      </c>
      <c r="H119" s="54">
        <f t="shared" si="13"/>
        <v>44783.50805326577</v>
      </c>
    </row>
    <row r="120" spans="2:8" ht="12.75">
      <c r="B120" s="50">
        <f t="shared" si="7"/>
        <v>99</v>
      </c>
      <c r="C120" s="51">
        <f t="shared" si="8"/>
        <v>46257</v>
      </c>
      <c r="D120" s="52">
        <f t="shared" si="9"/>
        <v>50945.19987806077</v>
      </c>
      <c r="E120" s="52">
        <f t="shared" si="10"/>
        <v>332.84197253666366</v>
      </c>
      <c r="F120" s="52">
        <f t="shared" si="11"/>
        <v>471.6305598633868</v>
      </c>
      <c r="G120" s="53">
        <f t="shared" si="12"/>
        <v>50473.569318197384</v>
      </c>
      <c r="H120" s="54">
        <f t="shared" si="13"/>
        <v>45116.35002580243</v>
      </c>
    </row>
    <row r="121" spans="2:8" ht="12.75">
      <c r="B121" s="50">
        <f t="shared" si="7"/>
        <v>100</v>
      </c>
      <c r="C121" s="51">
        <f t="shared" si="8"/>
        <v>46288</v>
      </c>
      <c r="D121" s="52">
        <f t="shared" si="9"/>
        <v>50473.569318197384</v>
      </c>
      <c r="E121" s="52">
        <f t="shared" si="10"/>
        <v>329.7606528788896</v>
      </c>
      <c r="F121" s="52">
        <f t="shared" si="11"/>
        <v>474.7118795211609</v>
      </c>
      <c r="G121" s="53">
        <f t="shared" si="12"/>
        <v>49998.85743867622</v>
      </c>
      <c r="H121" s="54">
        <f t="shared" si="13"/>
        <v>45446.11067868132</v>
      </c>
    </row>
    <row r="122" spans="2:8" ht="12.75">
      <c r="B122" s="50">
        <f t="shared" si="7"/>
        <v>101</v>
      </c>
      <c r="C122" s="51">
        <f t="shared" si="8"/>
        <v>46318</v>
      </c>
      <c r="D122" s="52">
        <f t="shared" si="9"/>
        <v>49998.85743867622</v>
      </c>
      <c r="E122" s="52">
        <f t="shared" si="10"/>
        <v>326.6592019326846</v>
      </c>
      <c r="F122" s="52">
        <f t="shared" si="11"/>
        <v>477.81333046736586</v>
      </c>
      <c r="G122" s="53">
        <f t="shared" si="12"/>
        <v>49521.04410820885</v>
      </c>
      <c r="H122" s="54">
        <f t="shared" si="13"/>
        <v>45772.769880614</v>
      </c>
    </row>
    <row r="123" spans="2:8" ht="12.75">
      <c r="B123" s="50">
        <f t="shared" si="7"/>
        <v>102</v>
      </c>
      <c r="C123" s="51">
        <f t="shared" si="8"/>
        <v>46349</v>
      </c>
      <c r="D123" s="52">
        <f t="shared" si="9"/>
        <v>49521.04410820885</v>
      </c>
      <c r="E123" s="52">
        <f t="shared" si="10"/>
        <v>323.5374881736311</v>
      </c>
      <c r="F123" s="52">
        <f t="shared" si="11"/>
        <v>480.93504422641934</v>
      </c>
      <c r="G123" s="53">
        <f t="shared" si="12"/>
        <v>49040.10906398243</v>
      </c>
      <c r="H123" s="54">
        <f t="shared" si="13"/>
        <v>46096.30736878763</v>
      </c>
    </row>
    <row r="124" spans="2:8" ht="12.75">
      <c r="B124" s="50">
        <f t="shared" si="7"/>
        <v>103</v>
      </c>
      <c r="C124" s="51">
        <f t="shared" si="8"/>
        <v>46379</v>
      </c>
      <c r="D124" s="52">
        <f t="shared" si="9"/>
        <v>49040.10906398243</v>
      </c>
      <c r="E124" s="52">
        <f t="shared" si="10"/>
        <v>320.39537921801855</v>
      </c>
      <c r="F124" s="52">
        <f t="shared" si="11"/>
        <v>484.0771531820319</v>
      </c>
      <c r="G124" s="53">
        <f t="shared" si="12"/>
        <v>48556.031910800404</v>
      </c>
      <c r="H124" s="54">
        <f t="shared" si="13"/>
        <v>46416.70274800565</v>
      </c>
    </row>
    <row r="125" spans="2:8" ht="12.75">
      <c r="B125" s="50">
        <f t="shared" si="7"/>
        <v>104</v>
      </c>
      <c r="C125" s="51">
        <f t="shared" si="8"/>
        <v>46410</v>
      </c>
      <c r="D125" s="52">
        <f t="shared" si="9"/>
        <v>48556.031910800404</v>
      </c>
      <c r="E125" s="52">
        <f t="shared" si="10"/>
        <v>317.2327418172293</v>
      </c>
      <c r="F125" s="52">
        <f t="shared" si="11"/>
        <v>487.2397905828212</v>
      </c>
      <c r="G125" s="53">
        <f t="shared" si="12"/>
        <v>48068.792120217586</v>
      </c>
      <c r="H125" s="54">
        <f t="shared" si="13"/>
        <v>46733.93548982288</v>
      </c>
    </row>
    <row r="126" spans="2:8" ht="12.75">
      <c r="B126" s="50">
        <f t="shared" si="7"/>
        <v>105</v>
      </c>
      <c r="C126" s="51">
        <f t="shared" si="8"/>
        <v>46441</v>
      </c>
      <c r="D126" s="52">
        <f t="shared" si="9"/>
        <v>48068.792120217586</v>
      </c>
      <c r="E126" s="52">
        <f t="shared" si="10"/>
        <v>314.0494418520882</v>
      </c>
      <c r="F126" s="52">
        <f t="shared" si="11"/>
        <v>490.42309054796226</v>
      </c>
      <c r="G126" s="53">
        <f t="shared" si="12"/>
        <v>47578.36902966962</v>
      </c>
      <c r="H126" s="54">
        <f t="shared" si="13"/>
        <v>47047.98493167497</v>
      </c>
    </row>
    <row r="127" spans="2:8" ht="12.75">
      <c r="B127" s="50">
        <f t="shared" si="7"/>
        <v>106</v>
      </c>
      <c r="C127" s="51">
        <f t="shared" si="8"/>
        <v>46469</v>
      </c>
      <c r="D127" s="52">
        <f t="shared" si="9"/>
        <v>47578.36902966962</v>
      </c>
      <c r="E127" s="52">
        <f t="shared" si="10"/>
        <v>310.8453443271748</v>
      </c>
      <c r="F127" s="52">
        <f t="shared" si="11"/>
        <v>493.62718807287564</v>
      </c>
      <c r="G127" s="53">
        <f t="shared" si="12"/>
        <v>47084.74184159675</v>
      </c>
      <c r="H127" s="54">
        <f t="shared" si="13"/>
        <v>47358.83027600214</v>
      </c>
    </row>
    <row r="128" spans="2:8" ht="12.75">
      <c r="B128" s="50">
        <f t="shared" si="7"/>
        <v>107</v>
      </c>
      <c r="C128" s="51">
        <f t="shared" si="8"/>
        <v>46500</v>
      </c>
      <c r="D128" s="52">
        <f t="shared" si="9"/>
        <v>47084.74184159675</v>
      </c>
      <c r="E128" s="52">
        <f t="shared" si="10"/>
        <v>307.62031336509875</v>
      </c>
      <c r="F128" s="52">
        <f t="shared" si="11"/>
        <v>496.8522190349517</v>
      </c>
      <c r="G128" s="53">
        <f t="shared" si="12"/>
        <v>46587.889622561794</v>
      </c>
      <c r="H128" s="54">
        <f t="shared" si="13"/>
        <v>47666.45058936724</v>
      </c>
    </row>
    <row r="129" spans="2:8" ht="12.75">
      <c r="B129" s="50">
        <f t="shared" si="7"/>
        <v>108</v>
      </c>
      <c r="C129" s="51">
        <f t="shared" si="8"/>
        <v>46530</v>
      </c>
      <c r="D129" s="52">
        <f t="shared" si="9"/>
        <v>46587.889622561794</v>
      </c>
      <c r="E129" s="52">
        <f t="shared" si="10"/>
        <v>304.374212200737</v>
      </c>
      <c r="F129" s="52">
        <f t="shared" si="11"/>
        <v>500.09832019931343</v>
      </c>
      <c r="G129" s="53">
        <f t="shared" si="12"/>
        <v>46087.79130236248</v>
      </c>
      <c r="H129" s="54">
        <f t="shared" si="13"/>
        <v>47970.82480156798</v>
      </c>
    </row>
    <row r="130" spans="2:8" ht="12.75">
      <c r="B130" s="50">
        <f t="shared" si="7"/>
        <v>109</v>
      </c>
      <c r="C130" s="51">
        <f t="shared" si="8"/>
        <v>46561</v>
      </c>
      <c r="D130" s="52">
        <f t="shared" si="9"/>
        <v>46087.79130236248</v>
      </c>
      <c r="E130" s="52">
        <f t="shared" si="10"/>
        <v>301.10690317543487</v>
      </c>
      <c r="F130" s="52">
        <f t="shared" si="11"/>
        <v>503.3656292246156</v>
      </c>
      <c r="G130" s="53">
        <f t="shared" si="12"/>
        <v>45584.42567313786</v>
      </c>
      <c r="H130" s="54">
        <f t="shared" si="13"/>
        <v>48271.931704743416</v>
      </c>
    </row>
    <row r="131" spans="2:8" ht="12.75">
      <c r="B131" s="50">
        <f t="shared" si="7"/>
        <v>110</v>
      </c>
      <c r="C131" s="51">
        <f t="shared" si="8"/>
        <v>46591</v>
      </c>
      <c r="D131" s="52">
        <f t="shared" si="9"/>
        <v>45584.42567313786</v>
      </c>
      <c r="E131" s="52">
        <f t="shared" si="10"/>
        <v>297.81824773116733</v>
      </c>
      <c r="F131" s="52">
        <f t="shared" si="11"/>
        <v>506.6542846688831</v>
      </c>
      <c r="G131" s="53">
        <f t="shared" si="12"/>
        <v>45077.77138846898</v>
      </c>
      <c r="H131" s="54">
        <f t="shared" si="13"/>
        <v>48569.74995247458</v>
      </c>
    </row>
    <row r="132" spans="2:8" ht="12.75">
      <c r="B132" s="50">
        <f t="shared" si="7"/>
        <v>111</v>
      </c>
      <c r="C132" s="51">
        <f t="shared" si="8"/>
        <v>46622</v>
      </c>
      <c r="D132" s="52">
        <f t="shared" si="9"/>
        <v>45077.77138846898</v>
      </c>
      <c r="E132" s="52">
        <f t="shared" si="10"/>
        <v>294.508106404664</v>
      </c>
      <c r="F132" s="52">
        <f t="shared" si="11"/>
        <v>509.9644259953865</v>
      </c>
      <c r="G132" s="53">
        <f t="shared" si="12"/>
        <v>44567.806962473594</v>
      </c>
      <c r="H132" s="54">
        <f t="shared" si="13"/>
        <v>48864.25805887924</v>
      </c>
    </row>
    <row r="133" spans="2:8" ht="12.75">
      <c r="B133" s="50">
        <f t="shared" si="7"/>
        <v>112</v>
      </c>
      <c r="C133" s="51">
        <f t="shared" si="8"/>
        <v>46653</v>
      </c>
      <c r="D133" s="52">
        <f t="shared" si="9"/>
        <v>44567.806962473594</v>
      </c>
      <c r="E133" s="52">
        <f t="shared" si="10"/>
        <v>291.17633882149414</v>
      </c>
      <c r="F133" s="52">
        <f t="shared" si="11"/>
        <v>513.2961935785563</v>
      </c>
      <c r="G133" s="53">
        <f t="shared" si="12"/>
        <v>44054.51076889504</v>
      </c>
      <c r="H133" s="54">
        <f t="shared" si="13"/>
        <v>49155.43439770074</v>
      </c>
    </row>
    <row r="134" spans="2:8" ht="12.75">
      <c r="B134" s="50">
        <f t="shared" si="7"/>
        <v>113</v>
      </c>
      <c r="C134" s="51">
        <f t="shared" si="8"/>
        <v>46683</v>
      </c>
      <c r="D134" s="52">
        <f t="shared" si="9"/>
        <v>44054.51076889504</v>
      </c>
      <c r="E134" s="52">
        <f t="shared" si="10"/>
        <v>287.8228036901142</v>
      </c>
      <c r="F134" s="52">
        <f t="shared" si="11"/>
        <v>516.6497287099362</v>
      </c>
      <c r="G134" s="53">
        <f t="shared" si="12"/>
        <v>43537.861040185104</v>
      </c>
      <c r="H134" s="54">
        <f t="shared" si="13"/>
        <v>49443.25720139085</v>
      </c>
    </row>
    <row r="135" spans="2:8" ht="12.75">
      <c r="B135" s="50">
        <f t="shared" si="7"/>
        <v>114</v>
      </c>
      <c r="C135" s="51">
        <f t="shared" si="8"/>
        <v>46714</v>
      </c>
      <c r="D135" s="52">
        <f t="shared" si="9"/>
        <v>43537.861040185104</v>
      </c>
      <c r="E135" s="52">
        <f t="shared" si="10"/>
        <v>284.44735879587597</v>
      </c>
      <c r="F135" s="52">
        <f t="shared" si="11"/>
        <v>520.0251736041745</v>
      </c>
      <c r="G135" s="53">
        <f t="shared" si="12"/>
        <v>43017.83586658093</v>
      </c>
      <c r="H135" s="54">
        <f t="shared" si="13"/>
        <v>49727.70456018673</v>
      </c>
    </row>
    <row r="136" spans="2:8" ht="12.75">
      <c r="B136" s="50">
        <f t="shared" si="7"/>
        <v>115</v>
      </c>
      <c r="C136" s="51">
        <f t="shared" si="8"/>
        <v>46744</v>
      </c>
      <c r="D136" s="52">
        <f t="shared" si="9"/>
        <v>43017.83586658093</v>
      </c>
      <c r="E136" s="52">
        <f t="shared" si="10"/>
        <v>281.04986099499536</v>
      </c>
      <c r="F136" s="52">
        <f t="shared" si="11"/>
        <v>523.4226714050551</v>
      </c>
      <c r="G136" s="53">
        <f t="shared" si="12"/>
        <v>42494.413195175875</v>
      </c>
      <c r="H136" s="54">
        <f t="shared" si="13"/>
        <v>50008.75442118172</v>
      </c>
    </row>
    <row r="137" spans="2:8" ht="12.75">
      <c r="B137" s="50">
        <f t="shared" si="7"/>
        <v>116</v>
      </c>
      <c r="C137" s="51">
        <f t="shared" si="8"/>
        <v>46775</v>
      </c>
      <c r="D137" s="52">
        <f t="shared" si="9"/>
        <v>42494.413195175875</v>
      </c>
      <c r="E137" s="52">
        <f t="shared" si="10"/>
        <v>277.63016620848236</v>
      </c>
      <c r="F137" s="52">
        <f t="shared" si="11"/>
        <v>526.8423661915681</v>
      </c>
      <c r="G137" s="53">
        <f t="shared" si="12"/>
        <v>41967.57082898431</v>
      </c>
      <c r="H137" s="54">
        <f t="shared" si="13"/>
        <v>50286.3845873902</v>
      </c>
    </row>
    <row r="138" spans="2:8" ht="12.75">
      <c r="B138" s="50">
        <f t="shared" si="7"/>
        <v>117</v>
      </c>
      <c r="C138" s="51">
        <f t="shared" si="8"/>
        <v>46806</v>
      </c>
      <c r="D138" s="52">
        <f t="shared" si="9"/>
        <v>41967.57082898431</v>
      </c>
      <c r="E138" s="52">
        <f t="shared" si="10"/>
        <v>274.1881294160308</v>
      </c>
      <c r="F138" s="52">
        <f t="shared" si="11"/>
        <v>530.2844029840196</v>
      </c>
      <c r="G138" s="53">
        <f t="shared" si="12"/>
        <v>41437.28642600029</v>
      </c>
      <c r="H138" s="54">
        <f t="shared" si="13"/>
        <v>50560.57271680624</v>
      </c>
    </row>
    <row r="139" spans="2:8" ht="12.75">
      <c r="B139" s="50">
        <f t="shared" si="7"/>
        <v>118</v>
      </c>
      <c r="C139" s="51">
        <f t="shared" si="8"/>
        <v>46835</v>
      </c>
      <c r="D139" s="52">
        <f t="shared" si="9"/>
        <v>41437.28642600029</v>
      </c>
      <c r="E139" s="52">
        <f t="shared" si="10"/>
        <v>270.72360464986855</v>
      </c>
      <c r="F139" s="52">
        <f t="shared" si="11"/>
        <v>533.7489277501819</v>
      </c>
      <c r="G139" s="53">
        <f t="shared" si="12"/>
        <v>40903.53749825011</v>
      </c>
      <c r="H139" s="54">
        <f t="shared" si="13"/>
        <v>50831.2963214561</v>
      </c>
    </row>
    <row r="140" spans="2:8" ht="12.75">
      <c r="B140" s="50">
        <f t="shared" si="7"/>
        <v>119</v>
      </c>
      <c r="C140" s="51">
        <f t="shared" si="8"/>
        <v>46866</v>
      </c>
      <c r="D140" s="52">
        <f t="shared" si="9"/>
        <v>40903.53749825011</v>
      </c>
      <c r="E140" s="52">
        <f t="shared" si="10"/>
        <v>267.23644498856737</v>
      </c>
      <c r="F140" s="52">
        <f t="shared" si="11"/>
        <v>537.2360874114831</v>
      </c>
      <c r="G140" s="53">
        <f t="shared" si="12"/>
        <v>40366.30141083863</v>
      </c>
      <c r="H140" s="54">
        <f t="shared" si="13"/>
        <v>51098.53276644467</v>
      </c>
    </row>
    <row r="141" spans="2:8" ht="12.75">
      <c r="B141" s="50">
        <f t="shared" si="7"/>
        <v>120</v>
      </c>
      <c r="C141" s="51">
        <f t="shared" si="8"/>
        <v>46896</v>
      </c>
      <c r="D141" s="52">
        <f t="shared" si="9"/>
        <v>40366.30141083863</v>
      </c>
      <c r="E141" s="52">
        <f t="shared" si="10"/>
        <v>263.72650255081237</v>
      </c>
      <c r="F141" s="52">
        <f t="shared" si="11"/>
        <v>540.7460298492381</v>
      </c>
      <c r="G141" s="53">
        <f t="shared" si="12"/>
        <v>39825.55538098939</v>
      </c>
      <c r="H141" s="54">
        <f t="shared" si="13"/>
        <v>51362.259268995476</v>
      </c>
    </row>
    <row r="142" spans="2:8" ht="12.75">
      <c r="B142" s="50">
        <f t="shared" si="7"/>
        <v>121</v>
      </c>
      <c r="C142" s="51">
        <f t="shared" si="8"/>
        <v>46927</v>
      </c>
      <c r="D142" s="52">
        <f t="shared" si="9"/>
        <v>39825.55538098939</v>
      </c>
      <c r="E142" s="52">
        <f t="shared" si="10"/>
        <v>260.1936284891307</v>
      </c>
      <c r="F142" s="52">
        <f t="shared" si="11"/>
        <v>544.2789039109198</v>
      </c>
      <c r="G142" s="53">
        <f t="shared" si="12"/>
        <v>39281.27647707847</v>
      </c>
      <c r="H142" s="54">
        <f t="shared" si="13"/>
        <v>51622.4528974846</v>
      </c>
    </row>
    <row r="143" spans="2:8" ht="12.75">
      <c r="B143" s="50">
        <f t="shared" si="7"/>
        <v>122</v>
      </c>
      <c r="C143" s="51">
        <f t="shared" si="8"/>
        <v>46957</v>
      </c>
      <c r="D143" s="52">
        <f t="shared" si="9"/>
        <v>39281.27647707847</v>
      </c>
      <c r="E143" s="52">
        <f t="shared" si="10"/>
        <v>256.6376729835793</v>
      </c>
      <c r="F143" s="52">
        <f t="shared" si="11"/>
        <v>547.8348594164711</v>
      </c>
      <c r="G143" s="53">
        <f t="shared" si="12"/>
        <v>38733.441617662</v>
      </c>
      <c r="H143" s="54">
        <f t="shared" si="13"/>
        <v>51879.090570468186</v>
      </c>
    </row>
    <row r="144" spans="2:8" ht="12.75">
      <c r="B144" s="50">
        <f t="shared" si="7"/>
        <v>123</v>
      </c>
      <c r="C144" s="51">
        <f t="shared" si="8"/>
        <v>46988</v>
      </c>
      <c r="D144" s="52">
        <f t="shared" si="9"/>
        <v>38733.441617662</v>
      </c>
      <c r="E144" s="52">
        <f t="shared" si="10"/>
        <v>253.05848523539171</v>
      </c>
      <c r="F144" s="52">
        <f t="shared" si="11"/>
        <v>551.4140471646588</v>
      </c>
      <c r="G144" s="53">
        <f t="shared" si="12"/>
        <v>38182.02757049734</v>
      </c>
      <c r="H144" s="54">
        <f t="shared" si="13"/>
        <v>52132.14905570358</v>
      </c>
    </row>
    <row r="145" spans="2:8" ht="12.75">
      <c r="B145" s="50">
        <f t="shared" si="7"/>
        <v>124</v>
      </c>
      <c r="C145" s="51">
        <f t="shared" si="8"/>
        <v>47019</v>
      </c>
      <c r="D145" s="52">
        <f t="shared" si="9"/>
        <v>38182.02757049734</v>
      </c>
      <c r="E145" s="52">
        <f t="shared" si="10"/>
        <v>249.4559134605826</v>
      </c>
      <c r="F145" s="52">
        <f t="shared" si="11"/>
        <v>555.0166189394679</v>
      </c>
      <c r="G145" s="53">
        <f t="shared" si="12"/>
        <v>37627.01095155787</v>
      </c>
      <c r="H145" s="54">
        <f t="shared" si="13"/>
        <v>52381.60496916416</v>
      </c>
    </row>
    <row r="146" spans="2:8" ht="12.75">
      <c r="B146" s="50">
        <f t="shared" si="7"/>
        <v>125</v>
      </c>
      <c r="C146" s="51">
        <f t="shared" si="8"/>
        <v>47049</v>
      </c>
      <c r="D146" s="52">
        <f t="shared" si="9"/>
        <v>37627.01095155787</v>
      </c>
      <c r="E146" s="52">
        <f t="shared" si="10"/>
        <v>245.82980488351143</v>
      </c>
      <c r="F146" s="52">
        <f t="shared" si="11"/>
        <v>558.642727516539</v>
      </c>
      <c r="G146" s="53">
        <f t="shared" si="12"/>
        <v>37068.36822404133</v>
      </c>
      <c r="H146" s="54">
        <f t="shared" si="13"/>
        <v>52627.43477404767</v>
      </c>
    </row>
    <row r="147" spans="2:8" ht="12.75">
      <c r="B147" s="50">
        <f t="shared" si="7"/>
        <v>126</v>
      </c>
      <c r="C147" s="51">
        <f t="shared" si="8"/>
        <v>47080</v>
      </c>
      <c r="D147" s="52">
        <f t="shared" si="9"/>
        <v>37068.36822404133</v>
      </c>
      <c r="E147" s="52">
        <f t="shared" si="10"/>
        <v>242.18000573040337</v>
      </c>
      <c r="F147" s="52">
        <f t="shared" si="11"/>
        <v>562.292526669647</v>
      </c>
      <c r="G147" s="53">
        <f t="shared" si="12"/>
        <v>36506.075697371685</v>
      </c>
      <c r="H147" s="54">
        <f t="shared" si="13"/>
        <v>52869.61477977808</v>
      </c>
    </row>
    <row r="148" spans="2:8" ht="12.75">
      <c r="B148" s="50">
        <f t="shared" si="7"/>
        <v>127</v>
      </c>
      <c r="C148" s="51">
        <f t="shared" si="8"/>
        <v>47110</v>
      </c>
      <c r="D148" s="52">
        <f t="shared" si="9"/>
        <v>36506.075697371685</v>
      </c>
      <c r="E148" s="52">
        <f t="shared" si="10"/>
        <v>238.50636122282833</v>
      </c>
      <c r="F148" s="52">
        <f t="shared" si="11"/>
        <v>565.9661711772221</v>
      </c>
      <c r="G148" s="53">
        <f t="shared" si="12"/>
        <v>35940.109526194465</v>
      </c>
      <c r="H148" s="54">
        <f t="shared" si="13"/>
        <v>53108.121141000905</v>
      </c>
    </row>
    <row r="149" spans="2:8" ht="12.75">
      <c r="B149" s="50">
        <f t="shared" si="7"/>
        <v>128</v>
      </c>
      <c r="C149" s="51">
        <f t="shared" si="8"/>
        <v>47141</v>
      </c>
      <c r="D149" s="52">
        <f t="shared" si="9"/>
        <v>35940.109526194465</v>
      </c>
      <c r="E149" s="52">
        <f t="shared" si="10"/>
        <v>234.80871557113716</v>
      </c>
      <c r="F149" s="52">
        <f t="shared" si="11"/>
        <v>569.6638168289132</v>
      </c>
      <c r="G149" s="53">
        <f t="shared" si="12"/>
        <v>35370.44570936555</v>
      </c>
      <c r="H149" s="54">
        <f t="shared" si="13"/>
        <v>53342.929856572046</v>
      </c>
    </row>
    <row r="150" spans="2:8" ht="12.75">
      <c r="B150" s="50">
        <f t="shared" si="7"/>
        <v>129</v>
      </c>
      <c r="C150" s="51">
        <f t="shared" si="8"/>
        <v>47172</v>
      </c>
      <c r="D150" s="52">
        <f t="shared" si="9"/>
        <v>35370.44570936555</v>
      </c>
      <c r="E150" s="52">
        <f t="shared" si="10"/>
        <v>231.08691196785492</v>
      </c>
      <c r="F150" s="52">
        <f t="shared" si="11"/>
        <v>573.3856204321955</v>
      </c>
      <c r="G150" s="53">
        <f t="shared" si="12"/>
        <v>34797.06008893336</v>
      </c>
      <c r="H150" s="54">
        <f t="shared" si="13"/>
        <v>53574.0167685399</v>
      </c>
    </row>
    <row r="151" spans="2:8" ht="12.75">
      <c r="B151" s="50">
        <f t="shared" si="7"/>
        <v>130</v>
      </c>
      <c r="C151" s="51">
        <f t="shared" si="8"/>
        <v>47200</v>
      </c>
      <c r="D151" s="52">
        <f t="shared" si="9"/>
        <v>34797.06008893336</v>
      </c>
      <c r="E151" s="52">
        <f t="shared" si="10"/>
        <v>227.34079258103125</v>
      </c>
      <c r="F151" s="52">
        <f t="shared" si="11"/>
        <v>577.1317398190192</v>
      </c>
      <c r="G151" s="53">
        <f t="shared" si="12"/>
        <v>34219.928349114336</v>
      </c>
      <c r="H151" s="54">
        <f t="shared" si="13"/>
        <v>53801.35756112093</v>
      </c>
    </row>
    <row r="152" spans="2:8" ht="12.75">
      <c r="B152" s="50">
        <f t="shared" si="7"/>
        <v>131</v>
      </c>
      <c r="C152" s="51">
        <f t="shared" si="8"/>
        <v>47231</v>
      </c>
      <c r="D152" s="52">
        <f t="shared" si="9"/>
        <v>34219.928349114336</v>
      </c>
      <c r="E152" s="52">
        <f t="shared" si="10"/>
        <v>223.57019854754697</v>
      </c>
      <c r="F152" s="52">
        <f t="shared" si="11"/>
        <v>580.9023338525035</v>
      </c>
      <c r="G152" s="53">
        <f t="shared" si="12"/>
        <v>33639.026015261836</v>
      </c>
      <c r="H152" s="54">
        <f t="shared" si="13"/>
        <v>54024.92775966848</v>
      </c>
    </row>
    <row r="153" spans="2:8" ht="12.75">
      <c r="B153" s="50">
        <f aca="true" t="shared" si="14" ref="B153:B216">pagam.Num</f>
        <v>132</v>
      </c>
      <c r="C153" s="51">
        <f aca="true" t="shared" si="15" ref="C153:C216">Mostra.Data</f>
        <v>47261</v>
      </c>
      <c r="D153" s="52">
        <f aca="true" t="shared" si="16" ref="D153:D216">Bil.Iniz</f>
        <v>33639.026015261836</v>
      </c>
      <c r="E153" s="52">
        <f aca="true" t="shared" si="17" ref="E153:E216">Interesse</f>
        <v>219.7749699663773</v>
      </c>
      <c r="F153" s="52">
        <f aca="true" t="shared" si="18" ref="F153:F216">Capitale</f>
        <v>584.6975624336732</v>
      </c>
      <c r="G153" s="53">
        <f aca="true" t="shared" si="19" ref="G153:G216">Bilancio.finale</f>
        <v>33054.328452828166</v>
      </c>
      <c r="H153" s="54">
        <f aca="true" t="shared" si="20" ref="H153:H216">Interesse.Comp</f>
        <v>54244.70272963485</v>
      </c>
    </row>
    <row r="154" spans="2:8" ht="12.75">
      <c r="B154" s="50">
        <f t="shared" si="14"/>
        <v>133</v>
      </c>
      <c r="C154" s="51">
        <f t="shared" si="15"/>
        <v>47292</v>
      </c>
      <c r="D154" s="52">
        <f t="shared" si="16"/>
        <v>33054.328452828166</v>
      </c>
      <c r="E154" s="52">
        <f t="shared" si="17"/>
        <v>215.95494589181067</v>
      </c>
      <c r="F154" s="52">
        <f t="shared" si="18"/>
        <v>588.5175865082398</v>
      </c>
      <c r="G154" s="53">
        <f t="shared" si="19"/>
        <v>32465.810866319927</v>
      </c>
      <c r="H154" s="54">
        <f t="shared" si="20"/>
        <v>54460.657675526665</v>
      </c>
    </row>
    <row r="155" spans="2:8" ht="12.75">
      <c r="B155" s="50">
        <f t="shared" si="14"/>
        <v>134</v>
      </c>
      <c r="C155" s="51">
        <f t="shared" si="15"/>
        <v>47322</v>
      </c>
      <c r="D155" s="52">
        <f t="shared" si="16"/>
        <v>32465.810866319927</v>
      </c>
      <c r="E155" s="52">
        <f t="shared" si="17"/>
        <v>212.1099643266235</v>
      </c>
      <c r="F155" s="52">
        <f t="shared" si="18"/>
        <v>592.3625680734269</v>
      </c>
      <c r="G155" s="53">
        <f t="shared" si="19"/>
        <v>31873.4482982465</v>
      </c>
      <c r="H155" s="54">
        <f t="shared" si="20"/>
        <v>54672.767639853286</v>
      </c>
    </row>
    <row r="156" spans="2:8" ht="12.75">
      <c r="B156" s="50">
        <f t="shared" si="14"/>
        <v>135</v>
      </c>
      <c r="C156" s="51">
        <f t="shared" si="15"/>
        <v>47353</v>
      </c>
      <c r="D156" s="52">
        <f t="shared" si="16"/>
        <v>31873.4482982465</v>
      </c>
      <c r="E156" s="52">
        <f t="shared" si="17"/>
        <v>208.23986221521045</v>
      </c>
      <c r="F156" s="52">
        <f t="shared" si="18"/>
        <v>596.23267018484</v>
      </c>
      <c r="G156" s="53">
        <f t="shared" si="19"/>
        <v>31277.215628061662</v>
      </c>
      <c r="H156" s="54">
        <f t="shared" si="20"/>
        <v>54881.007502068496</v>
      </c>
    </row>
    <row r="157" spans="2:8" ht="12.75">
      <c r="B157" s="50">
        <f t="shared" si="14"/>
        <v>136</v>
      </c>
      <c r="C157" s="51">
        <f t="shared" si="15"/>
        <v>47384</v>
      </c>
      <c r="D157" s="52">
        <f t="shared" si="16"/>
        <v>31277.215628061662</v>
      </c>
      <c r="E157" s="52">
        <f t="shared" si="17"/>
        <v>204.3444754366695</v>
      </c>
      <c r="F157" s="52">
        <f t="shared" si="18"/>
        <v>600.1280569633809</v>
      </c>
      <c r="G157" s="53">
        <f t="shared" si="19"/>
        <v>30677.08757109828</v>
      </c>
      <c r="H157" s="54">
        <f t="shared" si="20"/>
        <v>55085.35197750517</v>
      </c>
    </row>
    <row r="158" spans="2:8" ht="12.75">
      <c r="B158" s="50">
        <f t="shared" si="14"/>
        <v>137</v>
      </c>
      <c r="C158" s="51">
        <f t="shared" si="15"/>
        <v>47414</v>
      </c>
      <c r="D158" s="52">
        <f t="shared" si="16"/>
        <v>30677.08757109828</v>
      </c>
      <c r="E158" s="52">
        <f t="shared" si="17"/>
        <v>200.42363879784207</v>
      </c>
      <c r="F158" s="52">
        <f t="shared" si="18"/>
        <v>604.0488936022084</v>
      </c>
      <c r="G158" s="53">
        <f t="shared" si="19"/>
        <v>30073.03867749607</v>
      </c>
      <c r="H158" s="54">
        <f t="shared" si="20"/>
        <v>55285.77561630301</v>
      </c>
    </row>
    <row r="159" spans="2:8" ht="12.75">
      <c r="B159" s="50">
        <f t="shared" si="14"/>
        <v>138</v>
      </c>
      <c r="C159" s="51">
        <f t="shared" si="15"/>
        <v>47445</v>
      </c>
      <c r="D159" s="52">
        <f t="shared" si="16"/>
        <v>30073.03867749607</v>
      </c>
      <c r="E159" s="52">
        <f t="shared" si="17"/>
        <v>196.47718602630766</v>
      </c>
      <c r="F159" s="52">
        <f t="shared" si="18"/>
        <v>607.9953463737428</v>
      </c>
      <c r="G159" s="53">
        <f t="shared" si="19"/>
        <v>29465.043331122328</v>
      </c>
      <c r="H159" s="54">
        <f t="shared" si="20"/>
        <v>55482.25280232932</v>
      </c>
    </row>
    <row r="160" spans="2:8" ht="12.75">
      <c r="B160" s="50">
        <f t="shared" si="14"/>
        <v>139</v>
      </c>
      <c r="C160" s="51">
        <f t="shared" si="15"/>
        <v>47475</v>
      </c>
      <c r="D160" s="52">
        <f t="shared" si="16"/>
        <v>29465.043331122328</v>
      </c>
      <c r="E160" s="52">
        <f t="shared" si="17"/>
        <v>192.50494976333252</v>
      </c>
      <c r="F160" s="52">
        <f t="shared" si="18"/>
        <v>611.9675826367179</v>
      </c>
      <c r="G160" s="53">
        <f t="shared" si="19"/>
        <v>28853.07574848561</v>
      </c>
      <c r="H160" s="54">
        <f t="shared" si="20"/>
        <v>55674.75775209265</v>
      </c>
    </row>
    <row r="161" spans="2:8" ht="12.75">
      <c r="B161" s="50">
        <f t="shared" si="14"/>
        <v>140</v>
      </c>
      <c r="C161" s="51">
        <f t="shared" si="15"/>
        <v>47506</v>
      </c>
      <c r="D161" s="52">
        <f t="shared" si="16"/>
        <v>28853.07574848561</v>
      </c>
      <c r="E161" s="52">
        <f t="shared" si="17"/>
        <v>188.50676155677266</v>
      </c>
      <c r="F161" s="52">
        <f t="shared" si="18"/>
        <v>615.9657708432778</v>
      </c>
      <c r="G161" s="53">
        <f t="shared" si="19"/>
        <v>28237.109977642333</v>
      </c>
      <c r="H161" s="54">
        <f t="shared" si="20"/>
        <v>55863.264513649425</v>
      </c>
    </row>
    <row r="162" spans="2:8" ht="12.75">
      <c r="B162" s="50">
        <f t="shared" si="14"/>
        <v>141</v>
      </c>
      <c r="C162" s="51">
        <f t="shared" si="15"/>
        <v>47537</v>
      </c>
      <c r="D162" s="52">
        <f t="shared" si="16"/>
        <v>28237.109977642333</v>
      </c>
      <c r="E162" s="52">
        <f t="shared" si="17"/>
        <v>184.4824518539299</v>
      </c>
      <c r="F162" s="52">
        <f t="shared" si="18"/>
        <v>619.9900805461206</v>
      </c>
      <c r="G162" s="53">
        <f t="shared" si="19"/>
        <v>27617.11989709621</v>
      </c>
      <c r="H162" s="54">
        <f t="shared" si="20"/>
        <v>56047.74696550336</v>
      </c>
    </row>
    <row r="163" spans="2:8" ht="12.75">
      <c r="B163" s="50">
        <f t="shared" si="14"/>
        <v>142</v>
      </c>
      <c r="C163" s="51">
        <f t="shared" si="15"/>
        <v>47565</v>
      </c>
      <c r="D163" s="52">
        <f t="shared" si="16"/>
        <v>27617.11989709621</v>
      </c>
      <c r="E163" s="52">
        <f t="shared" si="17"/>
        <v>180.4318499943619</v>
      </c>
      <c r="F163" s="52">
        <f t="shared" si="18"/>
        <v>624.0406824056886</v>
      </c>
      <c r="G163" s="53">
        <f t="shared" si="19"/>
        <v>26993.079214690522</v>
      </c>
      <c r="H163" s="54">
        <f t="shared" si="20"/>
        <v>56228.17881549772</v>
      </c>
    </row>
    <row r="164" spans="2:8" ht="12.75">
      <c r="B164" s="50">
        <f t="shared" si="14"/>
        <v>143</v>
      </c>
      <c r="C164" s="51">
        <f t="shared" si="15"/>
        <v>47596</v>
      </c>
      <c r="D164" s="52">
        <f t="shared" si="16"/>
        <v>26993.079214690522</v>
      </c>
      <c r="E164" s="52">
        <f t="shared" si="17"/>
        <v>176.35478420264474</v>
      </c>
      <c r="F164" s="52">
        <f t="shared" si="18"/>
        <v>628.1177481974057</v>
      </c>
      <c r="G164" s="53">
        <f t="shared" si="19"/>
        <v>26364.961466493118</v>
      </c>
      <c r="H164" s="54">
        <f t="shared" si="20"/>
        <v>56404.533599700364</v>
      </c>
    </row>
    <row r="165" spans="2:8" ht="12.75">
      <c r="B165" s="50">
        <f t="shared" si="14"/>
        <v>144</v>
      </c>
      <c r="C165" s="51">
        <f t="shared" si="15"/>
        <v>47626</v>
      </c>
      <c r="D165" s="52">
        <f t="shared" si="16"/>
        <v>26364.961466493118</v>
      </c>
      <c r="E165" s="52">
        <f t="shared" si="17"/>
        <v>172.25108158108836</v>
      </c>
      <c r="F165" s="52">
        <f t="shared" si="18"/>
        <v>632.2214508189621</v>
      </c>
      <c r="G165" s="53">
        <f t="shared" si="19"/>
        <v>25732.740015674157</v>
      </c>
      <c r="H165" s="54">
        <f t="shared" si="20"/>
        <v>56576.78468128145</v>
      </c>
    </row>
    <row r="166" spans="2:8" ht="12.75">
      <c r="B166" s="50">
        <f t="shared" si="14"/>
        <v>145</v>
      </c>
      <c r="C166" s="51">
        <f t="shared" si="15"/>
        <v>47657</v>
      </c>
      <c r="D166" s="52">
        <f t="shared" si="16"/>
        <v>25732.740015674157</v>
      </c>
      <c r="E166" s="52">
        <f t="shared" si="17"/>
        <v>168.1205681024045</v>
      </c>
      <c r="F166" s="52">
        <f t="shared" si="18"/>
        <v>636.351964297646</v>
      </c>
      <c r="G166" s="53">
        <f t="shared" si="19"/>
        <v>25096.38805137651</v>
      </c>
      <c r="H166" s="54">
        <f t="shared" si="20"/>
        <v>56744.90524938386</v>
      </c>
    </row>
    <row r="167" spans="2:8" ht="12.75">
      <c r="B167" s="50">
        <f t="shared" si="14"/>
        <v>146</v>
      </c>
      <c r="C167" s="51">
        <f t="shared" si="15"/>
        <v>47687</v>
      </c>
      <c r="D167" s="52">
        <f t="shared" si="16"/>
        <v>25096.38805137651</v>
      </c>
      <c r="E167" s="52">
        <f t="shared" si="17"/>
        <v>163.96306860232653</v>
      </c>
      <c r="F167" s="52">
        <f t="shared" si="18"/>
        <v>640.5094637977239</v>
      </c>
      <c r="G167" s="53">
        <f t="shared" si="19"/>
        <v>24455.878587578787</v>
      </c>
      <c r="H167" s="54">
        <f t="shared" si="20"/>
        <v>56908.868317986184</v>
      </c>
    </row>
    <row r="168" spans="2:8" ht="12.75">
      <c r="B168" s="50">
        <f t="shared" si="14"/>
        <v>147</v>
      </c>
      <c r="C168" s="51">
        <f t="shared" si="15"/>
        <v>47718</v>
      </c>
      <c r="D168" s="52">
        <f t="shared" si="16"/>
        <v>24455.878587578787</v>
      </c>
      <c r="E168" s="52">
        <f t="shared" si="17"/>
        <v>159.7784067721814</v>
      </c>
      <c r="F168" s="52">
        <f t="shared" si="18"/>
        <v>644.6941256278691</v>
      </c>
      <c r="G168" s="53">
        <f t="shared" si="19"/>
        <v>23811.184461950917</v>
      </c>
      <c r="H168" s="54">
        <f t="shared" si="20"/>
        <v>57068.646724758364</v>
      </c>
    </row>
    <row r="169" spans="2:8" ht="12.75">
      <c r="B169" s="50">
        <f t="shared" si="14"/>
        <v>148</v>
      </c>
      <c r="C169" s="51">
        <f t="shared" si="15"/>
        <v>47749</v>
      </c>
      <c r="D169" s="52">
        <f t="shared" si="16"/>
        <v>23811.184461950917</v>
      </c>
      <c r="E169" s="52">
        <f t="shared" si="17"/>
        <v>155.56640515141265</v>
      </c>
      <c r="F169" s="52">
        <f t="shared" si="18"/>
        <v>648.9061272486379</v>
      </c>
      <c r="G169" s="53">
        <f t="shared" si="19"/>
        <v>23162.278334702278</v>
      </c>
      <c r="H169" s="54">
        <f t="shared" si="20"/>
        <v>57224.213129909775</v>
      </c>
    </row>
    <row r="170" spans="2:8" ht="12.75">
      <c r="B170" s="50">
        <f t="shared" si="14"/>
        <v>149</v>
      </c>
      <c r="C170" s="51">
        <f t="shared" si="15"/>
        <v>47779</v>
      </c>
      <c r="D170" s="52">
        <f t="shared" si="16"/>
        <v>23162.278334702278</v>
      </c>
      <c r="E170" s="52">
        <f t="shared" si="17"/>
        <v>151.32688512005487</v>
      </c>
      <c r="F170" s="52">
        <f t="shared" si="18"/>
        <v>653.1456472799956</v>
      </c>
      <c r="G170" s="53">
        <f t="shared" si="19"/>
        <v>22509.132687422283</v>
      </c>
      <c r="H170" s="54">
        <f t="shared" si="20"/>
        <v>57375.54001502983</v>
      </c>
    </row>
    <row r="171" spans="2:8" ht="12.75">
      <c r="B171" s="50">
        <f t="shared" si="14"/>
        <v>150</v>
      </c>
      <c r="C171" s="51">
        <f t="shared" si="15"/>
        <v>47810</v>
      </c>
      <c r="D171" s="52">
        <f t="shared" si="16"/>
        <v>22509.132687422283</v>
      </c>
      <c r="E171" s="52">
        <f t="shared" si="17"/>
        <v>147.0596668911589</v>
      </c>
      <c r="F171" s="52">
        <f t="shared" si="18"/>
        <v>657.4128655088915</v>
      </c>
      <c r="G171" s="53">
        <f t="shared" si="19"/>
        <v>21851.719821913393</v>
      </c>
      <c r="H171" s="54">
        <f t="shared" si="20"/>
        <v>57522.59968192099</v>
      </c>
    </row>
    <row r="172" spans="2:8" ht="12.75">
      <c r="B172" s="50">
        <f t="shared" si="14"/>
        <v>151</v>
      </c>
      <c r="C172" s="51">
        <f t="shared" si="15"/>
        <v>47840</v>
      </c>
      <c r="D172" s="52">
        <f t="shared" si="16"/>
        <v>21851.719821913393</v>
      </c>
      <c r="E172" s="52">
        <f t="shared" si="17"/>
        <v>142.76456950316748</v>
      </c>
      <c r="F172" s="52">
        <f t="shared" si="18"/>
        <v>661.7079628968829</v>
      </c>
      <c r="G172" s="53">
        <f t="shared" si="19"/>
        <v>21190.01185901651</v>
      </c>
      <c r="H172" s="54">
        <f t="shared" si="20"/>
        <v>57665.36425142416</v>
      </c>
    </row>
    <row r="173" spans="2:8" ht="12.75">
      <c r="B173" s="50">
        <f t="shared" si="14"/>
        <v>152</v>
      </c>
      <c r="C173" s="51">
        <f t="shared" si="15"/>
        <v>47871</v>
      </c>
      <c r="D173" s="52">
        <f t="shared" si="16"/>
        <v>21190.01185901651</v>
      </c>
      <c r="E173" s="52">
        <f t="shared" si="17"/>
        <v>138.4414108122412</v>
      </c>
      <c r="F173" s="52">
        <f t="shared" si="18"/>
        <v>666.0311215878093</v>
      </c>
      <c r="G173" s="53">
        <f t="shared" si="19"/>
        <v>20523.9807374287</v>
      </c>
      <c r="H173" s="54">
        <f t="shared" si="20"/>
        <v>57803.8056622364</v>
      </c>
    </row>
    <row r="174" spans="2:8" ht="12.75">
      <c r="B174" s="50">
        <f t="shared" si="14"/>
        <v>153</v>
      </c>
      <c r="C174" s="51">
        <f t="shared" si="15"/>
        <v>47902</v>
      </c>
      <c r="D174" s="52">
        <f t="shared" si="16"/>
        <v>20523.9807374287</v>
      </c>
      <c r="E174" s="52">
        <f t="shared" si="17"/>
        <v>134.09000748453417</v>
      </c>
      <c r="F174" s="52">
        <f t="shared" si="18"/>
        <v>670.3825249155163</v>
      </c>
      <c r="G174" s="53">
        <f t="shared" si="19"/>
        <v>19853.598212513185</v>
      </c>
      <c r="H174" s="54">
        <f t="shared" si="20"/>
        <v>57937.895669720936</v>
      </c>
    </row>
    <row r="175" spans="2:8" ht="12.75">
      <c r="B175" s="50">
        <f t="shared" si="14"/>
        <v>154</v>
      </c>
      <c r="C175" s="51">
        <f t="shared" si="15"/>
        <v>47930</v>
      </c>
      <c r="D175" s="52">
        <f t="shared" si="16"/>
        <v>19853.598212513185</v>
      </c>
      <c r="E175" s="52">
        <f t="shared" si="17"/>
        <v>129.71017498841945</v>
      </c>
      <c r="F175" s="52">
        <f t="shared" si="18"/>
        <v>674.762357411631</v>
      </c>
      <c r="G175" s="53">
        <f t="shared" si="19"/>
        <v>19178.835855101555</v>
      </c>
      <c r="H175" s="54">
        <f t="shared" si="20"/>
        <v>58067.60584470935</v>
      </c>
    </row>
    <row r="176" spans="2:8" ht="12.75">
      <c r="B176" s="50">
        <f t="shared" si="14"/>
        <v>155</v>
      </c>
      <c r="C176" s="51">
        <f t="shared" si="15"/>
        <v>47961</v>
      </c>
      <c r="D176" s="52">
        <f t="shared" si="16"/>
        <v>19178.835855101555</v>
      </c>
      <c r="E176" s="52">
        <f t="shared" si="17"/>
        <v>125.30172758666349</v>
      </c>
      <c r="F176" s="52">
        <f t="shared" si="18"/>
        <v>679.170804813387</v>
      </c>
      <c r="G176" s="53">
        <f t="shared" si="19"/>
        <v>18499.665050288168</v>
      </c>
      <c r="H176" s="54">
        <f t="shared" si="20"/>
        <v>58192.90757229602</v>
      </c>
    </row>
    <row r="177" spans="2:8" ht="12.75">
      <c r="B177" s="50">
        <f t="shared" si="14"/>
        <v>156</v>
      </c>
      <c r="C177" s="51">
        <f t="shared" si="15"/>
        <v>47991</v>
      </c>
      <c r="D177" s="52">
        <f t="shared" si="16"/>
        <v>18499.665050288168</v>
      </c>
      <c r="E177" s="52">
        <f t="shared" si="17"/>
        <v>120.86447832854935</v>
      </c>
      <c r="F177" s="52">
        <f t="shared" si="18"/>
        <v>683.6080540715011</v>
      </c>
      <c r="G177" s="53">
        <f t="shared" si="19"/>
        <v>17816.056996216666</v>
      </c>
      <c r="H177" s="54">
        <f t="shared" si="20"/>
        <v>58313.77205062457</v>
      </c>
    </row>
    <row r="178" spans="2:8" ht="12.75">
      <c r="B178" s="50">
        <f t="shared" si="14"/>
        <v>157</v>
      </c>
      <c r="C178" s="51">
        <f t="shared" si="15"/>
        <v>48022</v>
      </c>
      <c r="D178" s="52">
        <f t="shared" si="16"/>
        <v>17816.056996216666</v>
      </c>
      <c r="E178" s="52">
        <f t="shared" si="17"/>
        <v>116.39823904194888</v>
      </c>
      <c r="F178" s="52">
        <f t="shared" si="18"/>
        <v>688.0742933581016</v>
      </c>
      <c r="G178" s="53">
        <f t="shared" si="19"/>
        <v>17127.982702858564</v>
      </c>
      <c r="H178" s="54">
        <f t="shared" si="20"/>
        <v>58430.170289666516</v>
      </c>
    </row>
    <row r="179" spans="2:8" ht="12.75">
      <c r="B179" s="50">
        <f t="shared" si="14"/>
        <v>158</v>
      </c>
      <c r="C179" s="51">
        <f t="shared" si="15"/>
        <v>48052</v>
      </c>
      <c r="D179" s="52">
        <f t="shared" si="16"/>
        <v>17127.982702858564</v>
      </c>
      <c r="E179" s="52">
        <f t="shared" si="17"/>
        <v>111.90282032534262</v>
      </c>
      <c r="F179" s="52">
        <f t="shared" si="18"/>
        <v>692.5697120747078</v>
      </c>
      <c r="G179" s="53">
        <f t="shared" si="19"/>
        <v>16435.412990783858</v>
      </c>
      <c r="H179" s="54">
        <f t="shared" si="20"/>
        <v>58542.073109991856</v>
      </c>
    </row>
    <row r="180" spans="2:8" ht="12.75">
      <c r="B180" s="50">
        <f t="shared" si="14"/>
        <v>159</v>
      </c>
      <c r="C180" s="51">
        <f t="shared" si="15"/>
        <v>48083</v>
      </c>
      <c r="D180" s="52">
        <f t="shared" si="16"/>
        <v>16435.412990783858</v>
      </c>
      <c r="E180" s="52">
        <f t="shared" si="17"/>
        <v>107.37803153978787</v>
      </c>
      <c r="F180" s="52">
        <f t="shared" si="18"/>
        <v>697.0945008602625</v>
      </c>
      <c r="G180" s="53">
        <f t="shared" si="19"/>
        <v>15738.318489923595</v>
      </c>
      <c r="H180" s="54">
        <f t="shared" si="20"/>
        <v>58649.451141531645</v>
      </c>
    </row>
    <row r="181" spans="2:8" ht="12.75">
      <c r="B181" s="50">
        <f t="shared" si="14"/>
        <v>160</v>
      </c>
      <c r="C181" s="51">
        <f t="shared" si="15"/>
        <v>48114</v>
      </c>
      <c r="D181" s="52">
        <f t="shared" si="16"/>
        <v>15738.318489923595</v>
      </c>
      <c r="E181" s="52">
        <f t="shared" si="17"/>
        <v>102.82368080083414</v>
      </c>
      <c r="F181" s="52">
        <f t="shared" si="18"/>
        <v>701.6488515992163</v>
      </c>
      <c r="G181" s="53">
        <f t="shared" si="19"/>
        <v>15036.669638324378</v>
      </c>
      <c r="H181" s="54">
        <f t="shared" si="20"/>
        <v>58752.27482233248</v>
      </c>
    </row>
    <row r="182" spans="2:8" ht="12.75">
      <c r="B182" s="50">
        <f t="shared" si="14"/>
        <v>161</v>
      </c>
      <c r="C182" s="51">
        <f t="shared" si="15"/>
        <v>48144</v>
      </c>
      <c r="D182" s="52">
        <f t="shared" si="16"/>
        <v>15036.669638324378</v>
      </c>
      <c r="E182" s="52">
        <f t="shared" si="17"/>
        <v>98.23957497038593</v>
      </c>
      <c r="F182" s="52">
        <f t="shared" si="18"/>
        <v>706.2329574296646</v>
      </c>
      <c r="G182" s="53">
        <f t="shared" si="19"/>
        <v>14330.436680894712</v>
      </c>
      <c r="H182" s="54">
        <f t="shared" si="20"/>
        <v>58850.51439730287</v>
      </c>
    </row>
    <row r="183" spans="2:8" ht="12.75">
      <c r="B183" s="50">
        <f t="shared" si="14"/>
        <v>162</v>
      </c>
      <c r="C183" s="51">
        <f t="shared" si="15"/>
        <v>48175</v>
      </c>
      <c r="D183" s="52">
        <f t="shared" si="16"/>
        <v>14330.436680894712</v>
      </c>
      <c r="E183" s="52">
        <f t="shared" si="17"/>
        <v>93.62551964851211</v>
      </c>
      <c r="F183" s="52">
        <f t="shared" si="18"/>
        <v>710.8470127515384</v>
      </c>
      <c r="G183" s="53">
        <f t="shared" si="19"/>
        <v>13619.589668143173</v>
      </c>
      <c r="H183" s="54">
        <f t="shared" si="20"/>
        <v>58944.13991695138</v>
      </c>
    </row>
    <row r="184" spans="2:8" ht="12.75">
      <c r="B184" s="50">
        <f t="shared" si="14"/>
        <v>163</v>
      </c>
      <c r="C184" s="51">
        <f t="shared" si="15"/>
        <v>48205</v>
      </c>
      <c r="D184" s="52">
        <f t="shared" si="16"/>
        <v>13619.589668143173</v>
      </c>
      <c r="E184" s="52">
        <f t="shared" si="17"/>
        <v>88.98131916520205</v>
      </c>
      <c r="F184" s="52">
        <f t="shared" si="18"/>
        <v>715.4912132348484</v>
      </c>
      <c r="G184" s="53">
        <f t="shared" si="19"/>
        <v>12904.098454908324</v>
      </c>
      <c r="H184" s="54">
        <f t="shared" si="20"/>
        <v>59033.12123611658</v>
      </c>
    </row>
    <row r="185" spans="2:8" ht="12.75">
      <c r="B185" s="50">
        <f t="shared" si="14"/>
        <v>164</v>
      </c>
      <c r="C185" s="51">
        <f t="shared" si="15"/>
        <v>48236</v>
      </c>
      <c r="D185" s="52">
        <f t="shared" si="16"/>
        <v>12904.098454908324</v>
      </c>
      <c r="E185" s="52">
        <f t="shared" si="17"/>
        <v>84.3067765720677</v>
      </c>
      <c r="F185" s="52">
        <f t="shared" si="18"/>
        <v>720.1657558279827</v>
      </c>
      <c r="G185" s="53">
        <f t="shared" si="19"/>
        <v>12183.932699080342</v>
      </c>
      <c r="H185" s="54">
        <f t="shared" si="20"/>
        <v>59117.42801268865</v>
      </c>
    </row>
    <row r="186" spans="2:8" ht="12.75">
      <c r="B186" s="50">
        <f t="shared" si="14"/>
        <v>165</v>
      </c>
      <c r="C186" s="51">
        <f t="shared" si="15"/>
        <v>48267</v>
      </c>
      <c r="D186" s="52">
        <f t="shared" si="16"/>
        <v>12183.932699080342</v>
      </c>
      <c r="E186" s="52">
        <f t="shared" si="17"/>
        <v>79.60169363399156</v>
      </c>
      <c r="F186" s="52">
        <f t="shared" si="18"/>
        <v>724.8708387660589</v>
      </c>
      <c r="G186" s="53">
        <f t="shared" si="19"/>
        <v>11459.061860314283</v>
      </c>
      <c r="H186" s="54">
        <f t="shared" si="20"/>
        <v>59197.029706322646</v>
      </c>
    </row>
    <row r="187" spans="2:8" ht="12.75">
      <c r="B187" s="50">
        <f t="shared" si="14"/>
        <v>166</v>
      </c>
      <c r="C187" s="51">
        <f t="shared" si="15"/>
        <v>48296</v>
      </c>
      <c r="D187" s="52">
        <f t="shared" si="16"/>
        <v>11459.061860314283</v>
      </c>
      <c r="E187" s="52">
        <f t="shared" si="17"/>
        <v>74.86587082071998</v>
      </c>
      <c r="F187" s="52">
        <f t="shared" si="18"/>
        <v>729.6066615793304</v>
      </c>
      <c r="G187" s="53">
        <f t="shared" si="19"/>
        <v>10729.455198734953</v>
      </c>
      <c r="H187" s="54">
        <f t="shared" si="20"/>
        <v>59271.89557714337</v>
      </c>
    </row>
    <row r="188" spans="2:8" ht="12.75">
      <c r="B188" s="50">
        <f t="shared" si="14"/>
        <v>167</v>
      </c>
      <c r="C188" s="51">
        <f t="shared" si="15"/>
        <v>48327</v>
      </c>
      <c r="D188" s="52">
        <f t="shared" si="16"/>
        <v>10729.455198734953</v>
      </c>
      <c r="E188" s="52">
        <f t="shared" si="17"/>
        <v>70.09910729840169</v>
      </c>
      <c r="F188" s="52">
        <f t="shared" si="18"/>
        <v>734.3734251016488</v>
      </c>
      <c r="G188" s="53">
        <f t="shared" si="19"/>
        <v>9995.081773633305</v>
      </c>
      <c r="H188" s="54">
        <f t="shared" si="20"/>
        <v>59341.99468444177</v>
      </c>
    </row>
    <row r="189" spans="2:8" ht="12.75">
      <c r="B189" s="50">
        <f t="shared" si="14"/>
        <v>168</v>
      </c>
      <c r="C189" s="51">
        <f t="shared" si="15"/>
        <v>48357</v>
      </c>
      <c r="D189" s="52">
        <f t="shared" si="16"/>
        <v>9995.081773633305</v>
      </c>
      <c r="E189" s="52">
        <f t="shared" si="17"/>
        <v>65.30120092107092</v>
      </c>
      <c r="F189" s="52">
        <f t="shared" si="18"/>
        <v>739.1713314789795</v>
      </c>
      <c r="G189" s="53">
        <f t="shared" si="19"/>
        <v>9255.910442154325</v>
      </c>
      <c r="H189" s="54">
        <f t="shared" si="20"/>
        <v>59407.295885362844</v>
      </c>
    </row>
    <row r="190" spans="2:8" ht="12.75">
      <c r="B190" s="50">
        <f t="shared" si="14"/>
        <v>169</v>
      </c>
      <c r="C190" s="51">
        <f t="shared" si="15"/>
        <v>48388</v>
      </c>
      <c r="D190" s="52">
        <f t="shared" si="16"/>
        <v>9255.910442154325</v>
      </c>
      <c r="E190" s="52">
        <f t="shared" si="17"/>
        <v>60.47194822207492</v>
      </c>
      <c r="F190" s="52">
        <f t="shared" si="18"/>
        <v>744.0005841779755</v>
      </c>
      <c r="G190" s="53">
        <f t="shared" si="19"/>
        <v>8511.90985797635</v>
      </c>
      <c r="H190" s="54">
        <f t="shared" si="20"/>
        <v>59467.76783358492</v>
      </c>
    </row>
    <row r="191" spans="2:8" ht="12.75">
      <c r="B191" s="50">
        <f t="shared" si="14"/>
        <v>170</v>
      </c>
      <c r="C191" s="51">
        <f t="shared" si="15"/>
        <v>48418</v>
      </c>
      <c r="D191" s="52">
        <f t="shared" si="16"/>
        <v>8511.90985797635</v>
      </c>
      <c r="E191" s="52">
        <f t="shared" si="17"/>
        <v>55.611144405445486</v>
      </c>
      <c r="F191" s="52">
        <f t="shared" si="18"/>
        <v>748.8613879946049</v>
      </c>
      <c r="G191" s="53">
        <f t="shared" si="19"/>
        <v>7763.048469981745</v>
      </c>
      <c r="H191" s="54">
        <f t="shared" si="20"/>
        <v>59523.37897799037</v>
      </c>
    </row>
    <row r="192" spans="2:8" ht="12.75">
      <c r="B192" s="50">
        <f t="shared" si="14"/>
        <v>171</v>
      </c>
      <c r="C192" s="51">
        <f t="shared" si="15"/>
        <v>48449</v>
      </c>
      <c r="D192" s="52">
        <f t="shared" si="16"/>
        <v>7763.048469981745</v>
      </c>
      <c r="E192" s="52">
        <f t="shared" si="17"/>
        <v>50.71858333721406</v>
      </c>
      <c r="F192" s="52">
        <f t="shared" si="18"/>
        <v>753.7539490628363</v>
      </c>
      <c r="G192" s="53">
        <f t="shared" si="19"/>
        <v>7009.294520918909</v>
      </c>
      <c r="H192" s="54">
        <f t="shared" si="20"/>
        <v>59574.09756132758</v>
      </c>
    </row>
    <row r="193" spans="2:8" ht="12.75">
      <c r="B193" s="50">
        <f t="shared" si="14"/>
        <v>172</v>
      </c>
      <c r="C193" s="51">
        <f t="shared" si="15"/>
        <v>48480</v>
      </c>
      <c r="D193" s="52">
        <f t="shared" si="16"/>
        <v>7009.294520918909</v>
      </c>
      <c r="E193" s="52">
        <f t="shared" si="17"/>
        <v>45.7940575366702</v>
      </c>
      <c r="F193" s="52">
        <f t="shared" si="18"/>
        <v>758.6784748633803</v>
      </c>
      <c r="G193" s="53">
        <f t="shared" si="19"/>
        <v>6250.616046055529</v>
      </c>
      <c r="H193" s="54">
        <f t="shared" si="20"/>
        <v>59619.891618864254</v>
      </c>
    </row>
    <row r="194" spans="2:8" ht="12.75">
      <c r="B194" s="50">
        <f t="shared" si="14"/>
        <v>173</v>
      </c>
      <c r="C194" s="51">
        <f t="shared" si="15"/>
        <v>48510</v>
      </c>
      <c r="D194" s="52">
        <f t="shared" si="16"/>
        <v>6250.616046055529</v>
      </c>
      <c r="E194" s="52">
        <f t="shared" si="17"/>
        <v>40.83735816756279</v>
      </c>
      <c r="F194" s="52">
        <f t="shared" si="18"/>
        <v>763.6351742324877</v>
      </c>
      <c r="G194" s="53">
        <f t="shared" si="19"/>
        <v>5486.9808718230415</v>
      </c>
      <c r="H194" s="54">
        <f t="shared" si="20"/>
        <v>59660.72897703182</v>
      </c>
    </row>
    <row r="195" spans="2:8" ht="12.75">
      <c r="B195" s="50">
        <f t="shared" si="14"/>
        <v>174</v>
      </c>
      <c r="C195" s="51">
        <f t="shared" si="15"/>
        <v>48541</v>
      </c>
      <c r="D195" s="52">
        <f t="shared" si="16"/>
        <v>5486.9808718230415</v>
      </c>
      <c r="E195" s="52">
        <f t="shared" si="17"/>
        <v>35.848275029243865</v>
      </c>
      <c r="F195" s="52">
        <f t="shared" si="18"/>
        <v>768.6242573708066</v>
      </c>
      <c r="G195" s="53">
        <f t="shared" si="19"/>
        <v>4718.356614452235</v>
      </c>
      <c r="H195" s="54">
        <f t="shared" si="20"/>
        <v>59696.57725206106</v>
      </c>
    </row>
    <row r="196" spans="2:8" ht="12.75">
      <c r="B196" s="50">
        <f t="shared" si="14"/>
        <v>175</v>
      </c>
      <c r="C196" s="51">
        <f t="shared" si="15"/>
        <v>48571</v>
      </c>
      <c r="D196" s="52">
        <f t="shared" si="16"/>
        <v>4718.356614452235</v>
      </c>
      <c r="E196" s="52">
        <f t="shared" si="17"/>
        <v>30.826596547754598</v>
      </c>
      <c r="F196" s="52">
        <f t="shared" si="18"/>
        <v>773.6459358522959</v>
      </c>
      <c r="G196" s="53">
        <f t="shared" si="19"/>
        <v>3944.7106785999385</v>
      </c>
      <c r="H196" s="54">
        <f t="shared" si="20"/>
        <v>59727.40384860882</v>
      </c>
    </row>
    <row r="197" spans="2:8" ht="12.75">
      <c r="B197" s="50">
        <f t="shared" si="14"/>
        <v>176</v>
      </c>
      <c r="C197" s="51">
        <f t="shared" si="15"/>
        <v>48602</v>
      </c>
      <c r="D197" s="52">
        <f t="shared" si="16"/>
        <v>3944.7106785999385</v>
      </c>
      <c r="E197" s="52">
        <f t="shared" si="17"/>
        <v>25.772109766852928</v>
      </c>
      <c r="F197" s="52">
        <f t="shared" si="18"/>
        <v>778.7004226331975</v>
      </c>
      <c r="G197" s="53">
        <f t="shared" si="19"/>
        <v>3166.010255966741</v>
      </c>
      <c r="H197" s="54">
        <f t="shared" si="20"/>
        <v>59753.17595837567</v>
      </c>
    </row>
    <row r="198" spans="2:8" ht="12.75">
      <c r="B198" s="50">
        <f t="shared" si="14"/>
        <v>177</v>
      </c>
      <c r="C198" s="51">
        <f t="shared" si="15"/>
        <v>48633</v>
      </c>
      <c r="D198" s="52">
        <f t="shared" si="16"/>
        <v>3166.010255966741</v>
      </c>
      <c r="E198" s="52">
        <f t="shared" si="17"/>
        <v>20.684600338982708</v>
      </c>
      <c r="F198" s="52">
        <f t="shared" si="18"/>
        <v>783.7879320610677</v>
      </c>
      <c r="G198" s="53">
        <f t="shared" si="19"/>
        <v>2382.2223239056734</v>
      </c>
      <c r="H198" s="54">
        <f t="shared" si="20"/>
        <v>59773.86055871465</v>
      </c>
    </row>
    <row r="199" spans="2:8" ht="12.75">
      <c r="B199" s="50">
        <f t="shared" si="14"/>
        <v>178</v>
      </c>
      <c r="C199" s="51">
        <f t="shared" si="15"/>
        <v>48661</v>
      </c>
      <c r="D199" s="52">
        <f t="shared" si="16"/>
        <v>2382.2223239056734</v>
      </c>
      <c r="E199" s="52">
        <f t="shared" si="17"/>
        <v>15.563852516183731</v>
      </c>
      <c r="F199" s="52">
        <f t="shared" si="18"/>
        <v>788.9086798838667</v>
      </c>
      <c r="G199" s="53">
        <f t="shared" si="19"/>
        <v>1593.3136440218068</v>
      </c>
      <c r="H199" s="54">
        <f t="shared" si="20"/>
        <v>59789.42441123084</v>
      </c>
    </row>
    <row r="200" spans="2:8" ht="12.75">
      <c r="B200" s="50">
        <f t="shared" si="14"/>
        <v>179</v>
      </c>
      <c r="C200" s="51">
        <f t="shared" si="15"/>
        <v>48692</v>
      </c>
      <c r="D200" s="52">
        <f t="shared" si="16"/>
        <v>1593.3136440218068</v>
      </c>
      <c r="E200" s="52">
        <f t="shared" si="17"/>
        <v>10.40964914094247</v>
      </c>
      <c r="F200" s="52">
        <f t="shared" si="18"/>
        <v>794.0628832591079</v>
      </c>
      <c r="G200" s="53">
        <f t="shared" si="19"/>
        <v>799.2507607626989</v>
      </c>
      <c r="H200" s="54">
        <f t="shared" si="20"/>
        <v>59799.83406037178</v>
      </c>
    </row>
    <row r="201" spans="2:8" ht="12.75">
      <c r="B201" s="50">
        <f t="shared" si="14"/>
        <v>180</v>
      </c>
      <c r="C201" s="51">
        <f t="shared" si="15"/>
        <v>48722</v>
      </c>
      <c r="D201" s="52">
        <f t="shared" si="16"/>
        <v>799.2507607626989</v>
      </c>
      <c r="E201" s="52">
        <f t="shared" si="17"/>
        <v>5.221771636982965</v>
      </c>
      <c r="F201" s="52">
        <f t="shared" si="18"/>
        <v>799.2507607626989</v>
      </c>
      <c r="G201" s="53">
        <f t="shared" si="19"/>
        <v>0</v>
      </c>
      <c r="H201" s="54">
        <f t="shared" si="20"/>
        <v>59805.055832008766</v>
      </c>
    </row>
    <row r="202" spans="2:8" ht="12.75">
      <c r="B202" s="47">
        <f t="shared" si="14"/>
      </c>
      <c r="C202" s="17">
        <f t="shared" si="15"/>
      </c>
      <c r="D202" s="18">
        <f t="shared" si="16"/>
      </c>
      <c r="E202" s="18">
        <f t="shared" si="17"/>
      </c>
      <c r="F202" s="18">
        <f t="shared" si="18"/>
      </c>
      <c r="G202" s="41">
        <f t="shared" si="19"/>
      </c>
      <c r="H202" s="19">
        <f t="shared" si="20"/>
      </c>
    </row>
    <row r="203" spans="2:8" ht="12.75">
      <c r="B203" s="47">
        <f t="shared" si="14"/>
      </c>
      <c r="C203" s="17">
        <f t="shared" si="15"/>
      </c>
      <c r="D203" s="18">
        <f t="shared" si="16"/>
      </c>
      <c r="E203" s="18">
        <f t="shared" si="17"/>
      </c>
      <c r="F203" s="18">
        <f t="shared" si="18"/>
      </c>
      <c r="G203" s="41">
        <f t="shared" si="19"/>
      </c>
      <c r="H203" s="19">
        <f t="shared" si="20"/>
      </c>
    </row>
    <row r="204" spans="2:8" ht="12.75">
      <c r="B204" s="47">
        <f t="shared" si="14"/>
      </c>
      <c r="C204" s="17">
        <f t="shared" si="15"/>
      </c>
      <c r="D204" s="18">
        <f t="shared" si="16"/>
      </c>
      <c r="E204" s="18">
        <f t="shared" si="17"/>
      </c>
      <c r="F204" s="18">
        <f t="shared" si="18"/>
      </c>
      <c r="G204" s="41">
        <f t="shared" si="19"/>
      </c>
      <c r="H204" s="19">
        <f t="shared" si="20"/>
      </c>
    </row>
    <row r="205" spans="2:8" ht="12.75">
      <c r="B205" s="47">
        <f t="shared" si="14"/>
      </c>
      <c r="C205" s="17">
        <f t="shared" si="15"/>
      </c>
      <c r="D205" s="18">
        <f t="shared" si="16"/>
      </c>
      <c r="E205" s="18">
        <f t="shared" si="17"/>
      </c>
      <c r="F205" s="18">
        <f t="shared" si="18"/>
      </c>
      <c r="G205" s="41">
        <f t="shared" si="19"/>
      </c>
      <c r="H205" s="19">
        <f t="shared" si="20"/>
      </c>
    </row>
    <row r="206" spans="2:8" ht="12.75">
      <c r="B206" s="47">
        <f t="shared" si="14"/>
      </c>
      <c r="C206" s="17">
        <f t="shared" si="15"/>
      </c>
      <c r="D206" s="18">
        <f t="shared" si="16"/>
      </c>
      <c r="E206" s="18">
        <f t="shared" si="17"/>
      </c>
      <c r="F206" s="18">
        <f t="shared" si="18"/>
      </c>
      <c r="G206" s="41">
        <f t="shared" si="19"/>
      </c>
      <c r="H206" s="19">
        <f t="shared" si="20"/>
      </c>
    </row>
    <row r="207" spans="2:8" ht="12.75">
      <c r="B207" s="47">
        <f t="shared" si="14"/>
      </c>
      <c r="C207" s="17">
        <f t="shared" si="15"/>
      </c>
      <c r="D207" s="18">
        <f t="shared" si="16"/>
      </c>
      <c r="E207" s="18">
        <f t="shared" si="17"/>
      </c>
      <c r="F207" s="18">
        <f t="shared" si="18"/>
      </c>
      <c r="G207" s="41">
        <f t="shared" si="19"/>
      </c>
      <c r="H207" s="19">
        <f t="shared" si="20"/>
      </c>
    </row>
    <row r="208" spans="2:8" ht="12.75">
      <c r="B208" s="47">
        <f t="shared" si="14"/>
      </c>
      <c r="C208" s="17">
        <f t="shared" si="15"/>
      </c>
      <c r="D208" s="18">
        <f t="shared" si="16"/>
      </c>
      <c r="E208" s="18">
        <f t="shared" si="17"/>
      </c>
      <c r="F208" s="18">
        <f t="shared" si="18"/>
      </c>
      <c r="G208" s="41">
        <f t="shared" si="19"/>
      </c>
      <c r="H208" s="19">
        <f t="shared" si="20"/>
      </c>
    </row>
    <row r="209" spans="2:8" ht="12.75">
      <c r="B209" s="47">
        <f t="shared" si="14"/>
      </c>
      <c r="C209" s="17">
        <f t="shared" si="15"/>
      </c>
      <c r="D209" s="18">
        <f t="shared" si="16"/>
      </c>
      <c r="E209" s="18">
        <f t="shared" si="17"/>
      </c>
      <c r="F209" s="18">
        <f t="shared" si="18"/>
      </c>
      <c r="G209" s="41">
        <f t="shared" si="19"/>
      </c>
      <c r="H209" s="19">
        <f t="shared" si="20"/>
      </c>
    </row>
    <row r="210" spans="2:8" ht="12.75">
      <c r="B210" s="47">
        <f t="shared" si="14"/>
      </c>
      <c r="C210" s="17">
        <f t="shared" si="15"/>
      </c>
      <c r="D210" s="18">
        <f t="shared" si="16"/>
      </c>
      <c r="E210" s="18">
        <f t="shared" si="17"/>
      </c>
      <c r="F210" s="18">
        <f t="shared" si="18"/>
      </c>
      <c r="G210" s="41">
        <f t="shared" si="19"/>
      </c>
      <c r="H210" s="19">
        <f t="shared" si="20"/>
      </c>
    </row>
    <row r="211" spans="2:8" ht="12.75">
      <c r="B211" s="47">
        <f t="shared" si="14"/>
      </c>
      <c r="C211" s="17">
        <f t="shared" si="15"/>
      </c>
      <c r="D211" s="18">
        <f t="shared" si="16"/>
      </c>
      <c r="E211" s="18">
        <f t="shared" si="17"/>
      </c>
      <c r="F211" s="18">
        <f t="shared" si="18"/>
      </c>
      <c r="G211" s="41">
        <f t="shared" si="19"/>
      </c>
      <c r="H211" s="19">
        <f t="shared" si="20"/>
      </c>
    </row>
    <row r="212" spans="2:8" ht="12.75">
      <c r="B212" s="47">
        <f t="shared" si="14"/>
      </c>
      <c r="C212" s="17">
        <f t="shared" si="15"/>
      </c>
      <c r="D212" s="18">
        <f t="shared" si="16"/>
      </c>
      <c r="E212" s="18">
        <f t="shared" si="17"/>
      </c>
      <c r="F212" s="18">
        <f t="shared" si="18"/>
      </c>
      <c r="G212" s="41">
        <f t="shared" si="19"/>
      </c>
      <c r="H212" s="19">
        <f t="shared" si="20"/>
      </c>
    </row>
    <row r="213" spans="2:8" ht="12.75">
      <c r="B213" s="47">
        <f t="shared" si="14"/>
      </c>
      <c r="C213" s="17">
        <f t="shared" si="15"/>
      </c>
      <c r="D213" s="18">
        <f t="shared" si="16"/>
      </c>
      <c r="E213" s="18">
        <f t="shared" si="17"/>
      </c>
      <c r="F213" s="18">
        <f t="shared" si="18"/>
      </c>
      <c r="G213" s="41">
        <f t="shared" si="19"/>
      </c>
      <c r="H213" s="19">
        <f t="shared" si="20"/>
      </c>
    </row>
    <row r="214" spans="2:8" ht="12.75">
      <c r="B214" s="47">
        <f t="shared" si="14"/>
      </c>
      <c r="C214" s="17">
        <f t="shared" si="15"/>
      </c>
      <c r="D214" s="18">
        <f t="shared" si="16"/>
      </c>
      <c r="E214" s="18">
        <f t="shared" si="17"/>
      </c>
      <c r="F214" s="18">
        <f t="shared" si="18"/>
      </c>
      <c r="G214" s="41">
        <f t="shared" si="19"/>
      </c>
      <c r="H214" s="19">
        <f t="shared" si="20"/>
      </c>
    </row>
    <row r="215" spans="2:8" ht="12.75">
      <c r="B215" s="47">
        <f t="shared" si="14"/>
      </c>
      <c r="C215" s="17">
        <f t="shared" si="15"/>
      </c>
      <c r="D215" s="18">
        <f t="shared" si="16"/>
      </c>
      <c r="E215" s="18">
        <f t="shared" si="17"/>
      </c>
      <c r="F215" s="18">
        <f t="shared" si="18"/>
      </c>
      <c r="G215" s="41">
        <f t="shared" si="19"/>
      </c>
      <c r="H215" s="19">
        <f t="shared" si="20"/>
      </c>
    </row>
    <row r="216" spans="2:8" ht="12.75">
      <c r="B216" s="47">
        <f t="shared" si="14"/>
      </c>
      <c r="C216" s="17">
        <f t="shared" si="15"/>
      </c>
      <c r="D216" s="18">
        <f t="shared" si="16"/>
      </c>
      <c r="E216" s="18">
        <f t="shared" si="17"/>
      </c>
      <c r="F216" s="18">
        <f t="shared" si="18"/>
      </c>
      <c r="G216" s="41">
        <f t="shared" si="19"/>
      </c>
      <c r="H216" s="19">
        <f t="shared" si="20"/>
      </c>
    </row>
    <row r="217" spans="2:8" ht="12.75">
      <c r="B217" s="47">
        <f aca="true" t="shared" si="21" ref="B217:B280">pagam.Num</f>
      </c>
      <c r="C217" s="17">
        <f aca="true" t="shared" si="22" ref="C217:C280">Mostra.Data</f>
      </c>
      <c r="D217" s="18">
        <f aca="true" t="shared" si="23" ref="D217:D280">Bil.Iniz</f>
      </c>
      <c r="E217" s="18">
        <f aca="true" t="shared" si="24" ref="E217:E280">Interesse</f>
      </c>
      <c r="F217" s="18">
        <f aca="true" t="shared" si="25" ref="F217:F280">Capitale</f>
      </c>
      <c r="G217" s="41">
        <f aca="true" t="shared" si="26" ref="G217:G280">Bilancio.finale</f>
      </c>
      <c r="H217" s="19">
        <f aca="true" t="shared" si="27" ref="H217:H280">Interesse.Comp</f>
      </c>
    </row>
    <row r="218" spans="2:8" ht="12.75">
      <c r="B218" s="47">
        <f t="shared" si="21"/>
      </c>
      <c r="C218" s="17">
        <f t="shared" si="22"/>
      </c>
      <c r="D218" s="18">
        <f t="shared" si="23"/>
      </c>
      <c r="E218" s="18">
        <f t="shared" si="24"/>
      </c>
      <c r="F218" s="18">
        <f t="shared" si="25"/>
      </c>
      <c r="G218" s="41">
        <f t="shared" si="26"/>
      </c>
      <c r="H218" s="19">
        <f t="shared" si="27"/>
      </c>
    </row>
    <row r="219" spans="2:8" ht="12.75">
      <c r="B219" s="47">
        <f t="shared" si="21"/>
      </c>
      <c r="C219" s="17">
        <f t="shared" si="22"/>
      </c>
      <c r="D219" s="18">
        <f t="shared" si="23"/>
      </c>
      <c r="E219" s="18">
        <f t="shared" si="24"/>
      </c>
      <c r="F219" s="18">
        <f t="shared" si="25"/>
      </c>
      <c r="G219" s="41">
        <f t="shared" si="26"/>
      </c>
      <c r="H219" s="19">
        <f t="shared" si="27"/>
      </c>
    </row>
    <row r="220" spans="2:8" ht="12.75">
      <c r="B220" s="47">
        <f t="shared" si="21"/>
      </c>
      <c r="C220" s="17">
        <f t="shared" si="22"/>
      </c>
      <c r="D220" s="18">
        <f t="shared" si="23"/>
      </c>
      <c r="E220" s="18">
        <f t="shared" si="24"/>
      </c>
      <c r="F220" s="18">
        <f t="shared" si="25"/>
      </c>
      <c r="G220" s="41">
        <f t="shared" si="26"/>
      </c>
      <c r="H220" s="19">
        <f t="shared" si="27"/>
      </c>
    </row>
    <row r="221" spans="2:8" ht="12.75">
      <c r="B221" s="47">
        <f t="shared" si="21"/>
      </c>
      <c r="C221" s="17">
        <f t="shared" si="22"/>
      </c>
      <c r="D221" s="18">
        <f t="shared" si="23"/>
      </c>
      <c r="E221" s="18">
        <f t="shared" si="24"/>
      </c>
      <c r="F221" s="18">
        <f t="shared" si="25"/>
      </c>
      <c r="G221" s="41">
        <f t="shared" si="26"/>
      </c>
      <c r="H221" s="19">
        <f t="shared" si="27"/>
      </c>
    </row>
    <row r="222" spans="2:8" ht="12.75">
      <c r="B222" s="47">
        <f t="shared" si="21"/>
      </c>
      <c r="C222" s="17">
        <f t="shared" si="22"/>
      </c>
      <c r="D222" s="18">
        <f t="shared" si="23"/>
      </c>
      <c r="E222" s="18">
        <f t="shared" si="24"/>
      </c>
      <c r="F222" s="18">
        <f t="shared" si="25"/>
      </c>
      <c r="G222" s="41">
        <f t="shared" si="26"/>
      </c>
      <c r="H222" s="19">
        <f t="shared" si="27"/>
      </c>
    </row>
    <row r="223" spans="2:8" ht="12.75">
      <c r="B223" s="47">
        <f t="shared" si="21"/>
      </c>
      <c r="C223" s="17">
        <f t="shared" si="22"/>
      </c>
      <c r="D223" s="18">
        <f t="shared" si="23"/>
      </c>
      <c r="E223" s="18">
        <f t="shared" si="24"/>
      </c>
      <c r="F223" s="18">
        <f t="shared" si="25"/>
      </c>
      <c r="G223" s="41">
        <f t="shared" si="26"/>
      </c>
      <c r="H223" s="19">
        <f t="shared" si="27"/>
      </c>
    </row>
    <row r="224" spans="2:8" ht="12.75">
      <c r="B224" s="47">
        <f t="shared" si="21"/>
      </c>
      <c r="C224" s="17">
        <f t="shared" si="22"/>
      </c>
      <c r="D224" s="18">
        <f t="shared" si="23"/>
      </c>
      <c r="E224" s="18">
        <f t="shared" si="24"/>
      </c>
      <c r="F224" s="18">
        <f t="shared" si="25"/>
      </c>
      <c r="G224" s="41">
        <f t="shared" si="26"/>
      </c>
      <c r="H224" s="19">
        <f t="shared" si="27"/>
      </c>
    </row>
    <row r="225" spans="2:8" ht="12.75">
      <c r="B225" s="47">
        <f t="shared" si="21"/>
      </c>
      <c r="C225" s="17">
        <f t="shared" si="22"/>
      </c>
      <c r="D225" s="18">
        <f t="shared" si="23"/>
      </c>
      <c r="E225" s="18">
        <f t="shared" si="24"/>
      </c>
      <c r="F225" s="18">
        <f t="shared" si="25"/>
      </c>
      <c r="G225" s="41">
        <f t="shared" si="26"/>
      </c>
      <c r="H225" s="19">
        <f t="shared" si="27"/>
      </c>
    </row>
    <row r="226" spans="2:8" ht="12.75">
      <c r="B226" s="47">
        <f t="shared" si="21"/>
      </c>
      <c r="C226" s="17">
        <f t="shared" si="22"/>
      </c>
      <c r="D226" s="18">
        <f t="shared" si="23"/>
      </c>
      <c r="E226" s="18">
        <f t="shared" si="24"/>
      </c>
      <c r="F226" s="18">
        <f t="shared" si="25"/>
      </c>
      <c r="G226" s="41">
        <f t="shared" si="26"/>
      </c>
      <c r="H226" s="19">
        <f t="shared" si="27"/>
      </c>
    </row>
    <row r="227" spans="2:8" ht="12.75">
      <c r="B227" s="47">
        <f t="shared" si="21"/>
      </c>
      <c r="C227" s="17">
        <f t="shared" si="22"/>
      </c>
      <c r="D227" s="18">
        <f t="shared" si="23"/>
      </c>
      <c r="E227" s="18">
        <f t="shared" si="24"/>
      </c>
      <c r="F227" s="18">
        <f t="shared" si="25"/>
      </c>
      <c r="G227" s="41">
        <f t="shared" si="26"/>
      </c>
      <c r="H227" s="19">
        <f t="shared" si="27"/>
      </c>
    </row>
    <row r="228" spans="2:8" ht="12.75">
      <c r="B228" s="47">
        <f t="shared" si="21"/>
      </c>
      <c r="C228" s="17">
        <f t="shared" si="22"/>
      </c>
      <c r="D228" s="18">
        <f t="shared" si="23"/>
      </c>
      <c r="E228" s="18">
        <f t="shared" si="24"/>
      </c>
      <c r="F228" s="18">
        <f t="shared" si="25"/>
      </c>
      <c r="G228" s="41">
        <f t="shared" si="26"/>
      </c>
      <c r="H228" s="19">
        <f t="shared" si="27"/>
      </c>
    </row>
    <row r="229" spans="2:8" ht="12.75">
      <c r="B229" s="47">
        <f t="shared" si="21"/>
      </c>
      <c r="C229" s="17">
        <f t="shared" si="22"/>
      </c>
      <c r="D229" s="18">
        <f t="shared" si="23"/>
      </c>
      <c r="E229" s="18">
        <f t="shared" si="24"/>
      </c>
      <c r="F229" s="18">
        <f t="shared" si="25"/>
      </c>
      <c r="G229" s="41">
        <f t="shared" si="26"/>
      </c>
      <c r="H229" s="19">
        <f t="shared" si="27"/>
      </c>
    </row>
    <row r="230" spans="2:8" ht="12.75">
      <c r="B230" s="47">
        <f t="shared" si="21"/>
      </c>
      <c r="C230" s="17">
        <f t="shared" si="22"/>
      </c>
      <c r="D230" s="18">
        <f t="shared" si="23"/>
      </c>
      <c r="E230" s="18">
        <f t="shared" si="24"/>
      </c>
      <c r="F230" s="18">
        <f t="shared" si="25"/>
      </c>
      <c r="G230" s="41">
        <f t="shared" si="26"/>
      </c>
      <c r="H230" s="19">
        <f t="shared" si="27"/>
      </c>
    </row>
    <row r="231" spans="2:8" ht="12.75">
      <c r="B231" s="47">
        <f t="shared" si="21"/>
      </c>
      <c r="C231" s="17">
        <f t="shared" si="22"/>
      </c>
      <c r="D231" s="18">
        <f t="shared" si="23"/>
      </c>
      <c r="E231" s="18">
        <f t="shared" si="24"/>
      </c>
      <c r="F231" s="18">
        <f t="shared" si="25"/>
      </c>
      <c r="G231" s="41">
        <f t="shared" si="26"/>
      </c>
      <c r="H231" s="19">
        <f t="shared" si="27"/>
      </c>
    </row>
    <row r="232" spans="2:8" ht="12.75">
      <c r="B232" s="47">
        <f t="shared" si="21"/>
      </c>
      <c r="C232" s="17">
        <f t="shared" si="22"/>
      </c>
      <c r="D232" s="18">
        <f t="shared" si="23"/>
      </c>
      <c r="E232" s="18">
        <f t="shared" si="24"/>
      </c>
      <c r="F232" s="18">
        <f t="shared" si="25"/>
      </c>
      <c r="G232" s="41">
        <f t="shared" si="26"/>
      </c>
      <c r="H232" s="19">
        <f t="shared" si="27"/>
      </c>
    </row>
    <row r="233" spans="2:8" ht="12.75">
      <c r="B233" s="47">
        <f t="shared" si="21"/>
      </c>
      <c r="C233" s="17">
        <f t="shared" si="22"/>
      </c>
      <c r="D233" s="18">
        <f t="shared" si="23"/>
      </c>
      <c r="E233" s="18">
        <f t="shared" si="24"/>
      </c>
      <c r="F233" s="18">
        <f t="shared" si="25"/>
      </c>
      <c r="G233" s="41">
        <f t="shared" si="26"/>
      </c>
      <c r="H233" s="19">
        <f t="shared" si="27"/>
      </c>
    </row>
    <row r="234" spans="2:8" ht="12.75">
      <c r="B234" s="47">
        <f t="shared" si="21"/>
      </c>
      <c r="C234" s="17">
        <f t="shared" si="22"/>
      </c>
      <c r="D234" s="18">
        <f t="shared" si="23"/>
      </c>
      <c r="E234" s="18">
        <f t="shared" si="24"/>
      </c>
      <c r="F234" s="18">
        <f t="shared" si="25"/>
      </c>
      <c r="G234" s="41">
        <f t="shared" si="26"/>
      </c>
      <c r="H234" s="19">
        <f t="shared" si="27"/>
      </c>
    </row>
    <row r="235" spans="2:8" ht="12.75">
      <c r="B235" s="47">
        <f t="shared" si="21"/>
      </c>
      <c r="C235" s="17">
        <f t="shared" si="22"/>
      </c>
      <c r="D235" s="18">
        <f t="shared" si="23"/>
      </c>
      <c r="E235" s="18">
        <f t="shared" si="24"/>
      </c>
      <c r="F235" s="18">
        <f t="shared" si="25"/>
      </c>
      <c r="G235" s="41">
        <f t="shared" si="26"/>
      </c>
      <c r="H235" s="19">
        <f t="shared" si="27"/>
      </c>
    </row>
    <row r="236" spans="2:8" ht="12.75">
      <c r="B236" s="47">
        <f t="shared" si="21"/>
      </c>
      <c r="C236" s="17">
        <f t="shared" si="22"/>
      </c>
      <c r="D236" s="18">
        <f t="shared" si="23"/>
      </c>
      <c r="E236" s="18">
        <f t="shared" si="24"/>
      </c>
      <c r="F236" s="18">
        <f t="shared" si="25"/>
      </c>
      <c r="G236" s="41">
        <f t="shared" si="26"/>
      </c>
      <c r="H236" s="19">
        <f t="shared" si="27"/>
      </c>
    </row>
    <row r="237" spans="2:8" ht="12.75">
      <c r="B237" s="47">
        <f t="shared" si="21"/>
      </c>
      <c r="C237" s="17">
        <f t="shared" si="22"/>
      </c>
      <c r="D237" s="18">
        <f t="shared" si="23"/>
      </c>
      <c r="E237" s="18">
        <f t="shared" si="24"/>
      </c>
      <c r="F237" s="18">
        <f t="shared" si="25"/>
      </c>
      <c r="G237" s="41">
        <f t="shared" si="26"/>
      </c>
      <c r="H237" s="19">
        <f t="shared" si="27"/>
      </c>
    </row>
    <row r="238" spans="2:8" ht="12.75">
      <c r="B238" s="47">
        <f t="shared" si="21"/>
      </c>
      <c r="C238" s="17">
        <f t="shared" si="22"/>
      </c>
      <c r="D238" s="18">
        <f t="shared" si="23"/>
      </c>
      <c r="E238" s="18">
        <f t="shared" si="24"/>
      </c>
      <c r="F238" s="18">
        <f t="shared" si="25"/>
      </c>
      <c r="G238" s="41">
        <f t="shared" si="26"/>
      </c>
      <c r="H238" s="19">
        <f t="shared" si="27"/>
      </c>
    </row>
    <row r="239" spans="2:8" ht="12.75">
      <c r="B239" s="47">
        <f t="shared" si="21"/>
      </c>
      <c r="C239" s="17">
        <f t="shared" si="22"/>
      </c>
      <c r="D239" s="18">
        <f t="shared" si="23"/>
      </c>
      <c r="E239" s="18">
        <f t="shared" si="24"/>
      </c>
      <c r="F239" s="18">
        <f t="shared" si="25"/>
      </c>
      <c r="G239" s="41">
        <f t="shared" si="26"/>
      </c>
      <c r="H239" s="19">
        <f t="shared" si="27"/>
      </c>
    </row>
    <row r="240" spans="2:8" ht="12.75">
      <c r="B240" s="47">
        <f t="shared" si="21"/>
      </c>
      <c r="C240" s="17">
        <f t="shared" si="22"/>
      </c>
      <c r="D240" s="18">
        <f t="shared" si="23"/>
      </c>
      <c r="E240" s="18">
        <f t="shared" si="24"/>
      </c>
      <c r="F240" s="18">
        <f t="shared" si="25"/>
      </c>
      <c r="G240" s="41">
        <f t="shared" si="26"/>
      </c>
      <c r="H240" s="19">
        <f t="shared" si="27"/>
      </c>
    </row>
    <row r="241" spans="2:8" ht="12.75">
      <c r="B241" s="47">
        <f t="shared" si="21"/>
      </c>
      <c r="C241" s="17">
        <f t="shared" si="22"/>
      </c>
      <c r="D241" s="18">
        <f t="shared" si="23"/>
      </c>
      <c r="E241" s="18">
        <f t="shared" si="24"/>
      </c>
      <c r="F241" s="18">
        <f t="shared" si="25"/>
      </c>
      <c r="G241" s="41">
        <f t="shared" si="26"/>
      </c>
      <c r="H241" s="19">
        <f t="shared" si="27"/>
      </c>
    </row>
    <row r="242" spans="2:8" ht="12.75">
      <c r="B242" s="47">
        <f t="shared" si="21"/>
      </c>
      <c r="C242" s="17">
        <f t="shared" si="22"/>
      </c>
      <c r="D242" s="18">
        <f t="shared" si="23"/>
      </c>
      <c r="E242" s="18">
        <f t="shared" si="24"/>
      </c>
      <c r="F242" s="18">
        <f t="shared" si="25"/>
      </c>
      <c r="G242" s="41">
        <f t="shared" si="26"/>
      </c>
      <c r="H242" s="19">
        <f t="shared" si="27"/>
      </c>
    </row>
    <row r="243" spans="2:8" ht="12.75">
      <c r="B243" s="47">
        <f t="shared" si="21"/>
      </c>
      <c r="C243" s="17">
        <f t="shared" si="22"/>
      </c>
      <c r="D243" s="18">
        <f t="shared" si="23"/>
      </c>
      <c r="E243" s="18">
        <f t="shared" si="24"/>
      </c>
      <c r="F243" s="18">
        <f t="shared" si="25"/>
      </c>
      <c r="G243" s="41">
        <f t="shared" si="26"/>
      </c>
      <c r="H243" s="19">
        <f t="shared" si="27"/>
      </c>
    </row>
    <row r="244" spans="2:8" ht="12.75">
      <c r="B244" s="47">
        <f t="shared" si="21"/>
      </c>
      <c r="C244" s="17">
        <f t="shared" si="22"/>
      </c>
      <c r="D244" s="18">
        <f t="shared" si="23"/>
      </c>
      <c r="E244" s="18">
        <f t="shared" si="24"/>
      </c>
      <c r="F244" s="18">
        <f t="shared" si="25"/>
      </c>
      <c r="G244" s="41">
        <f t="shared" si="26"/>
      </c>
      <c r="H244" s="19">
        <f t="shared" si="27"/>
      </c>
    </row>
    <row r="245" spans="2:8" ht="12.75">
      <c r="B245" s="47">
        <f t="shared" si="21"/>
      </c>
      <c r="C245" s="17">
        <f t="shared" si="22"/>
      </c>
      <c r="D245" s="18">
        <f t="shared" si="23"/>
      </c>
      <c r="E245" s="18">
        <f t="shared" si="24"/>
      </c>
      <c r="F245" s="18">
        <f t="shared" si="25"/>
      </c>
      <c r="G245" s="41">
        <f t="shared" si="26"/>
      </c>
      <c r="H245" s="19">
        <f t="shared" si="27"/>
      </c>
    </row>
    <row r="246" spans="2:8" ht="12.75">
      <c r="B246" s="47">
        <f t="shared" si="21"/>
      </c>
      <c r="C246" s="17">
        <f t="shared" si="22"/>
      </c>
      <c r="D246" s="18">
        <f t="shared" si="23"/>
      </c>
      <c r="E246" s="18">
        <f t="shared" si="24"/>
      </c>
      <c r="F246" s="18">
        <f t="shared" si="25"/>
      </c>
      <c r="G246" s="41">
        <f t="shared" si="26"/>
      </c>
      <c r="H246" s="19">
        <f t="shared" si="27"/>
      </c>
    </row>
    <row r="247" spans="2:8" ht="12.75">
      <c r="B247" s="47">
        <f t="shared" si="21"/>
      </c>
      <c r="C247" s="17">
        <f t="shared" si="22"/>
      </c>
      <c r="D247" s="18">
        <f t="shared" si="23"/>
      </c>
      <c r="E247" s="18">
        <f t="shared" si="24"/>
      </c>
      <c r="F247" s="18">
        <f t="shared" si="25"/>
      </c>
      <c r="G247" s="41">
        <f t="shared" si="26"/>
      </c>
      <c r="H247" s="19">
        <f t="shared" si="27"/>
      </c>
    </row>
    <row r="248" spans="2:8" ht="12.75">
      <c r="B248" s="47">
        <f t="shared" si="21"/>
      </c>
      <c r="C248" s="17">
        <f t="shared" si="22"/>
      </c>
      <c r="D248" s="18">
        <f t="shared" si="23"/>
      </c>
      <c r="E248" s="18">
        <f t="shared" si="24"/>
      </c>
      <c r="F248" s="18">
        <f t="shared" si="25"/>
      </c>
      <c r="G248" s="41">
        <f t="shared" si="26"/>
      </c>
      <c r="H248" s="19">
        <f t="shared" si="27"/>
      </c>
    </row>
    <row r="249" spans="2:8" ht="12.75">
      <c r="B249" s="47">
        <f t="shared" si="21"/>
      </c>
      <c r="C249" s="17">
        <f t="shared" si="22"/>
      </c>
      <c r="D249" s="18">
        <f t="shared" si="23"/>
      </c>
      <c r="E249" s="18">
        <f t="shared" si="24"/>
      </c>
      <c r="F249" s="18">
        <f t="shared" si="25"/>
      </c>
      <c r="G249" s="41">
        <f t="shared" si="26"/>
      </c>
      <c r="H249" s="19">
        <f t="shared" si="27"/>
      </c>
    </row>
    <row r="250" spans="2:8" ht="12.75">
      <c r="B250" s="47">
        <f t="shared" si="21"/>
      </c>
      <c r="C250" s="17">
        <f t="shared" si="22"/>
      </c>
      <c r="D250" s="18">
        <f t="shared" si="23"/>
      </c>
      <c r="E250" s="18">
        <f t="shared" si="24"/>
      </c>
      <c r="F250" s="18">
        <f t="shared" si="25"/>
      </c>
      <c r="G250" s="41">
        <f t="shared" si="26"/>
      </c>
      <c r="H250" s="19">
        <f t="shared" si="27"/>
      </c>
    </row>
    <row r="251" spans="2:8" ht="12.75">
      <c r="B251" s="47">
        <f t="shared" si="21"/>
      </c>
      <c r="C251" s="17">
        <f t="shared" si="22"/>
      </c>
      <c r="D251" s="18">
        <f t="shared" si="23"/>
      </c>
      <c r="E251" s="18">
        <f t="shared" si="24"/>
      </c>
      <c r="F251" s="18">
        <f t="shared" si="25"/>
      </c>
      <c r="G251" s="41">
        <f t="shared" si="26"/>
      </c>
      <c r="H251" s="19">
        <f t="shared" si="27"/>
      </c>
    </row>
    <row r="252" spans="2:8" ht="12.75">
      <c r="B252" s="47">
        <f t="shared" si="21"/>
      </c>
      <c r="C252" s="17">
        <f t="shared" si="22"/>
      </c>
      <c r="D252" s="18">
        <f t="shared" si="23"/>
      </c>
      <c r="E252" s="18">
        <f t="shared" si="24"/>
      </c>
      <c r="F252" s="18">
        <f t="shared" si="25"/>
      </c>
      <c r="G252" s="41">
        <f t="shared" si="26"/>
      </c>
      <c r="H252" s="19">
        <f t="shared" si="27"/>
      </c>
    </row>
    <row r="253" spans="2:8" ht="12.75">
      <c r="B253" s="47">
        <f t="shared" si="21"/>
      </c>
      <c r="C253" s="17">
        <f t="shared" si="22"/>
      </c>
      <c r="D253" s="18">
        <f t="shared" si="23"/>
      </c>
      <c r="E253" s="18">
        <f t="shared" si="24"/>
      </c>
      <c r="F253" s="18">
        <f t="shared" si="25"/>
      </c>
      <c r="G253" s="41">
        <f t="shared" si="26"/>
      </c>
      <c r="H253" s="19">
        <f t="shared" si="27"/>
      </c>
    </row>
    <row r="254" spans="2:8" ht="12.75">
      <c r="B254" s="47">
        <f t="shared" si="21"/>
      </c>
      <c r="C254" s="17">
        <f t="shared" si="22"/>
      </c>
      <c r="D254" s="18">
        <f t="shared" si="23"/>
      </c>
      <c r="E254" s="18">
        <f t="shared" si="24"/>
      </c>
      <c r="F254" s="18">
        <f t="shared" si="25"/>
      </c>
      <c r="G254" s="41">
        <f t="shared" si="26"/>
      </c>
      <c r="H254" s="19">
        <f t="shared" si="27"/>
      </c>
    </row>
    <row r="255" spans="2:8" ht="12.75">
      <c r="B255" s="47">
        <f t="shared" si="21"/>
      </c>
      <c r="C255" s="17">
        <f t="shared" si="22"/>
      </c>
      <c r="D255" s="18">
        <f t="shared" si="23"/>
      </c>
      <c r="E255" s="18">
        <f t="shared" si="24"/>
      </c>
      <c r="F255" s="18">
        <f t="shared" si="25"/>
      </c>
      <c r="G255" s="41">
        <f t="shared" si="26"/>
      </c>
      <c r="H255" s="19">
        <f t="shared" si="27"/>
      </c>
    </row>
    <row r="256" spans="2:8" ht="12.75">
      <c r="B256" s="47">
        <f t="shared" si="21"/>
      </c>
      <c r="C256" s="17">
        <f t="shared" si="22"/>
      </c>
      <c r="D256" s="18">
        <f t="shared" si="23"/>
      </c>
      <c r="E256" s="18">
        <f t="shared" si="24"/>
      </c>
      <c r="F256" s="18">
        <f t="shared" si="25"/>
      </c>
      <c r="G256" s="41">
        <f t="shared" si="26"/>
      </c>
      <c r="H256" s="19">
        <f t="shared" si="27"/>
      </c>
    </row>
    <row r="257" spans="2:8" ht="12.75">
      <c r="B257" s="47">
        <f t="shared" si="21"/>
      </c>
      <c r="C257" s="17">
        <f t="shared" si="22"/>
      </c>
      <c r="D257" s="18">
        <f t="shared" si="23"/>
      </c>
      <c r="E257" s="18">
        <f t="shared" si="24"/>
      </c>
      <c r="F257" s="18">
        <f t="shared" si="25"/>
      </c>
      <c r="G257" s="41">
        <f t="shared" si="26"/>
      </c>
      <c r="H257" s="19">
        <f t="shared" si="27"/>
      </c>
    </row>
    <row r="258" spans="2:8" ht="12.75">
      <c r="B258" s="47">
        <f t="shared" si="21"/>
      </c>
      <c r="C258" s="17">
        <f t="shared" si="22"/>
      </c>
      <c r="D258" s="18">
        <f t="shared" si="23"/>
      </c>
      <c r="E258" s="18">
        <f t="shared" si="24"/>
      </c>
      <c r="F258" s="18">
        <f t="shared" si="25"/>
      </c>
      <c r="G258" s="41">
        <f t="shared" si="26"/>
      </c>
      <c r="H258" s="19">
        <f t="shared" si="27"/>
      </c>
    </row>
    <row r="259" spans="2:8" ht="12.75">
      <c r="B259" s="47">
        <f t="shared" si="21"/>
      </c>
      <c r="C259" s="17">
        <f t="shared" si="22"/>
      </c>
      <c r="D259" s="18">
        <f t="shared" si="23"/>
      </c>
      <c r="E259" s="18">
        <f t="shared" si="24"/>
      </c>
      <c r="F259" s="18">
        <f t="shared" si="25"/>
      </c>
      <c r="G259" s="41">
        <f t="shared" si="26"/>
      </c>
      <c r="H259" s="19">
        <f t="shared" si="27"/>
      </c>
    </row>
    <row r="260" spans="2:8" ht="12.75">
      <c r="B260" s="47">
        <f t="shared" si="21"/>
      </c>
      <c r="C260" s="17">
        <f t="shared" si="22"/>
      </c>
      <c r="D260" s="18">
        <f t="shared" si="23"/>
      </c>
      <c r="E260" s="18">
        <f t="shared" si="24"/>
      </c>
      <c r="F260" s="18">
        <f t="shared" si="25"/>
      </c>
      <c r="G260" s="41">
        <f t="shared" si="26"/>
      </c>
      <c r="H260" s="19">
        <f t="shared" si="27"/>
      </c>
    </row>
    <row r="261" spans="2:8" ht="12.75">
      <c r="B261" s="47">
        <f t="shared" si="21"/>
      </c>
      <c r="C261" s="17">
        <f t="shared" si="22"/>
      </c>
      <c r="D261" s="18">
        <f t="shared" si="23"/>
      </c>
      <c r="E261" s="18">
        <f t="shared" si="24"/>
      </c>
      <c r="F261" s="18">
        <f t="shared" si="25"/>
      </c>
      <c r="G261" s="41">
        <f t="shared" si="26"/>
      </c>
      <c r="H261" s="19">
        <f t="shared" si="27"/>
      </c>
    </row>
    <row r="262" spans="2:8" ht="12.75">
      <c r="B262" s="47">
        <f t="shared" si="21"/>
      </c>
      <c r="C262" s="17">
        <f t="shared" si="22"/>
      </c>
      <c r="D262" s="18">
        <f t="shared" si="23"/>
      </c>
      <c r="E262" s="18">
        <f t="shared" si="24"/>
      </c>
      <c r="F262" s="18">
        <f t="shared" si="25"/>
      </c>
      <c r="G262" s="41">
        <f t="shared" si="26"/>
      </c>
      <c r="H262" s="19">
        <f t="shared" si="27"/>
      </c>
    </row>
    <row r="263" spans="2:8" ht="12.75">
      <c r="B263" s="47">
        <f t="shared" si="21"/>
      </c>
      <c r="C263" s="17">
        <f t="shared" si="22"/>
      </c>
      <c r="D263" s="18">
        <f t="shared" si="23"/>
      </c>
      <c r="E263" s="18">
        <f t="shared" si="24"/>
      </c>
      <c r="F263" s="18">
        <f t="shared" si="25"/>
      </c>
      <c r="G263" s="41">
        <f t="shared" si="26"/>
      </c>
      <c r="H263" s="19">
        <f t="shared" si="27"/>
      </c>
    </row>
    <row r="264" spans="2:8" ht="12.75">
      <c r="B264" s="47">
        <f t="shared" si="21"/>
      </c>
      <c r="C264" s="17">
        <f t="shared" si="22"/>
      </c>
      <c r="D264" s="18">
        <f t="shared" si="23"/>
      </c>
      <c r="E264" s="18">
        <f t="shared" si="24"/>
      </c>
      <c r="F264" s="18">
        <f t="shared" si="25"/>
      </c>
      <c r="G264" s="41">
        <f t="shared" si="26"/>
      </c>
      <c r="H264" s="19">
        <f t="shared" si="27"/>
      </c>
    </row>
    <row r="265" spans="2:8" ht="12.75">
      <c r="B265" s="47">
        <f t="shared" si="21"/>
      </c>
      <c r="C265" s="17">
        <f t="shared" si="22"/>
      </c>
      <c r="D265" s="18">
        <f t="shared" si="23"/>
      </c>
      <c r="E265" s="18">
        <f t="shared" si="24"/>
      </c>
      <c r="F265" s="18">
        <f t="shared" si="25"/>
      </c>
      <c r="G265" s="41">
        <f t="shared" si="26"/>
      </c>
      <c r="H265" s="19">
        <f t="shared" si="27"/>
      </c>
    </row>
    <row r="266" spans="2:8" ht="12.75">
      <c r="B266" s="47">
        <f t="shared" si="21"/>
      </c>
      <c r="C266" s="17">
        <f t="shared" si="22"/>
      </c>
      <c r="D266" s="18">
        <f t="shared" si="23"/>
      </c>
      <c r="E266" s="18">
        <f t="shared" si="24"/>
      </c>
      <c r="F266" s="18">
        <f t="shared" si="25"/>
      </c>
      <c r="G266" s="41">
        <f t="shared" si="26"/>
      </c>
      <c r="H266" s="19">
        <f t="shared" si="27"/>
      </c>
    </row>
    <row r="267" spans="2:8" ht="12.75">
      <c r="B267" s="47">
        <f t="shared" si="21"/>
      </c>
      <c r="C267" s="17">
        <f t="shared" si="22"/>
      </c>
      <c r="D267" s="18">
        <f t="shared" si="23"/>
      </c>
      <c r="E267" s="18">
        <f t="shared" si="24"/>
      </c>
      <c r="F267" s="18">
        <f t="shared" si="25"/>
      </c>
      <c r="G267" s="41">
        <f t="shared" si="26"/>
      </c>
      <c r="H267" s="19">
        <f t="shared" si="27"/>
      </c>
    </row>
    <row r="268" spans="2:8" ht="12.75">
      <c r="B268" s="47">
        <f t="shared" si="21"/>
      </c>
      <c r="C268" s="17">
        <f t="shared" si="22"/>
      </c>
      <c r="D268" s="18">
        <f t="shared" si="23"/>
      </c>
      <c r="E268" s="18">
        <f t="shared" si="24"/>
      </c>
      <c r="F268" s="18">
        <f t="shared" si="25"/>
      </c>
      <c r="G268" s="41">
        <f t="shared" si="26"/>
      </c>
      <c r="H268" s="19">
        <f t="shared" si="27"/>
      </c>
    </row>
    <row r="269" spans="2:8" ht="12.75">
      <c r="B269" s="47">
        <f t="shared" si="21"/>
      </c>
      <c r="C269" s="17">
        <f t="shared" si="22"/>
      </c>
      <c r="D269" s="18">
        <f t="shared" si="23"/>
      </c>
      <c r="E269" s="18">
        <f t="shared" si="24"/>
      </c>
      <c r="F269" s="18">
        <f t="shared" si="25"/>
      </c>
      <c r="G269" s="41">
        <f t="shared" si="26"/>
      </c>
      <c r="H269" s="19">
        <f t="shared" si="27"/>
      </c>
    </row>
    <row r="270" spans="2:8" ht="12.75">
      <c r="B270" s="47">
        <f t="shared" si="21"/>
      </c>
      <c r="C270" s="17">
        <f t="shared" si="22"/>
      </c>
      <c r="D270" s="18">
        <f t="shared" si="23"/>
      </c>
      <c r="E270" s="18">
        <f t="shared" si="24"/>
      </c>
      <c r="F270" s="18">
        <f t="shared" si="25"/>
      </c>
      <c r="G270" s="41">
        <f t="shared" si="26"/>
      </c>
      <c r="H270" s="19">
        <f t="shared" si="27"/>
      </c>
    </row>
    <row r="271" spans="2:8" ht="12.75">
      <c r="B271" s="47">
        <f t="shared" si="21"/>
      </c>
      <c r="C271" s="17">
        <f t="shared" si="22"/>
      </c>
      <c r="D271" s="18">
        <f t="shared" si="23"/>
      </c>
      <c r="E271" s="18">
        <f t="shared" si="24"/>
      </c>
      <c r="F271" s="18">
        <f t="shared" si="25"/>
      </c>
      <c r="G271" s="41">
        <f t="shared" si="26"/>
      </c>
      <c r="H271" s="19">
        <f t="shared" si="27"/>
      </c>
    </row>
    <row r="272" spans="2:8" ht="12.75">
      <c r="B272" s="47">
        <f t="shared" si="21"/>
      </c>
      <c r="C272" s="17">
        <f t="shared" si="22"/>
      </c>
      <c r="D272" s="18">
        <f t="shared" si="23"/>
      </c>
      <c r="E272" s="18">
        <f t="shared" si="24"/>
      </c>
      <c r="F272" s="18">
        <f t="shared" si="25"/>
      </c>
      <c r="G272" s="41">
        <f t="shared" si="26"/>
      </c>
      <c r="H272" s="19">
        <f t="shared" si="27"/>
      </c>
    </row>
    <row r="273" spans="2:8" ht="12.75">
      <c r="B273" s="47">
        <f t="shared" si="21"/>
      </c>
      <c r="C273" s="17">
        <f t="shared" si="22"/>
      </c>
      <c r="D273" s="18">
        <f t="shared" si="23"/>
      </c>
      <c r="E273" s="18">
        <f t="shared" si="24"/>
      </c>
      <c r="F273" s="18">
        <f t="shared" si="25"/>
      </c>
      <c r="G273" s="41">
        <f t="shared" si="26"/>
      </c>
      <c r="H273" s="19">
        <f t="shared" si="27"/>
      </c>
    </row>
    <row r="274" spans="2:8" ht="12.75">
      <c r="B274" s="47">
        <f t="shared" si="21"/>
      </c>
      <c r="C274" s="17">
        <f t="shared" si="22"/>
      </c>
      <c r="D274" s="18">
        <f t="shared" si="23"/>
      </c>
      <c r="E274" s="18">
        <f t="shared" si="24"/>
      </c>
      <c r="F274" s="18">
        <f t="shared" si="25"/>
      </c>
      <c r="G274" s="41">
        <f t="shared" si="26"/>
      </c>
      <c r="H274" s="19">
        <f t="shared" si="27"/>
      </c>
    </row>
    <row r="275" spans="2:8" ht="12.75">
      <c r="B275" s="47">
        <f t="shared" si="21"/>
      </c>
      <c r="C275" s="17">
        <f t="shared" si="22"/>
      </c>
      <c r="D275" s="18">
        <f t="shared" si="23"/>
      </c>
      <c r="E275" s="18">
        <f t="shared" si="24"/>
      </c>
      <c r="F275" s="18">
        <f t="shared" si="25"/>
      </c>
      <c r="G275" s="41">
        <f t="shared" si="26"/>
      </c>
      <c r="H275" s="19">
        <f t="shared" si="27"/>
      </c>
    </row>
    <row r="276" spans="2:8" ht="12.75">
      <c r="B276" s="47">
        <f t="shared" si="21"/>
      </c>
      <c r="C276" s="17">
        <f t="shared" si="22"/>
      </c>
      <c r="D276" s="18">
        <f t="shared" si="23"/>
      </c>
      <c r="E276" s="18">
        <f t="shared" si="24"/>
      </c>
      <c r="F276" s="18">
        <f t="shared" si="25"/>
      </c>
      <c r="G276" s="41">
        <f t="shared" si="26"/>
      </c>
      <c r="H276" s="19">
        <f t="shared" si="27"/>
      </c>
    </row>
    <row r="277" spans="2:8" ht="12.75">
      <c r="B277" s="47">
        <f t="shared" si="21"/>
      </c>
      <c r="C277" s="17">
        <f t="shared" si="22"/>
      </c>
      <c r="D277" s="18">
        <f t="shared" si="23"/>
      </c>
      <c r="E277" s="18">
        <f t="shared" si="24"/>
      </c>
      <c r="F277" s="18">
        <f t="shared" si="25"/>
      </c>
      <c r="G277" s="41">
        <f t="shared" si="26"/>
      </c>
      <c r="H277" s="19">
        <f t="shared" si="27"/>
      </c>
    </row>
    <row r="278" spans="2:8" ht="12.75">
      <c r="B278" s="47">
        <f t="shared" si="21"/>
      </c>
      <c r="C278" s="17">
        <f t="shared" si="22"/>
      </c>
      <c r="D278" s="18">
        <f t="shared" si="23"/>
      </c>
      <c r="E278" s="18">
        <f t="shared" si="24"/>
      </c>
      <c r="F278" s="18">
        <f t="shared" si="25"/>
      </c>
      <c r="G278" s="41">
        <f t="shared" si="26"/>
      </c>
      <c r="H278" s="19">
        <f t="shared" si="27"/>
      </c>
    </row>
    <row r="279" spans="2:8" ht="12.75">
      <c r="B279" s="47">
        <f t="shared" si="21"/>
      </c>
      <c r="C279" s="17">
        <f t="shared" si="22"/>
      </c>
      <c r="D279" s="18">
        <f t="shared" si="23"/>
      </c>
      <c r="E279" s="18">
        <f t="shared" si="24"/>
      </c>
      <c r="F279" s="18">
        <f t="shared" si="25"/>
      </c>
      <c r="G279" s="41">
        <f t="shared" si="26"/>
      </c>
      <c r="H279" s="19">
        <f t="shared" si="27"/>
      </c>
    </row>
    <row r="280" spans="2:8" ht="12.75">
      <c r="B280" s="47">
        <f t="shared" si="21"/>
      </c>
      <c r="C280" s="17">
        <f t="shared" si="22"/>
      </c>
      <c r="D280" s="18">
        <f t="shared" si="23"/>
      </c>
      <c r="E280" s="18">
        <f t="shared" si="24"/>
      </c>
      <c r="F280" s="18">
        <f t="shared" si="25"/>
      </c>
      <c r="G280" s="41">
        <f t="shared" si="26"/>
      </c>
      <c r="H280" s="19">
        <f t="shared" si="27"/>
      </c>
    </row>
    <row r="281" spans="2:8" ht="12.75">
      <c r="B281" s="47">
        <f aca="true" t="shared" si="28" ref="B281:B344">pagam.Num</f>
      </c>
      <c r="C281" s="17">
        <f aca="true" t="shared" si="29" ref="C281:C344">Mostra.Data</f>
      </c>
      <c r="D281" s="18">
        <f aca="true" t="shared" si="30" ref="D281:D344">Bil.Iniz</f>
      </c>
      <c r="E281" s="18">
        <f aca="true" t="shared" si="31" ref="E281:E344">Interesse</f>
      </c>
      <c r="F281" s="18">
        <f aca="true" t="shared" si="32" ref="F281:F344">Capitale</f>
      </c>
      <c r="G281" s="41">
        <f aca="true" t="shared" si="33" ref="G281:G344">Bilancio.finale</f>
      </c>
      <c r="H281" s="19">
        <f aca="true" t="shared" si="34" ref="H281:H344">Interesse.Comp</f>
      </c>
    </row>
    <row r="282" spans="2:8" ht="12.75">
      <c r="B282" s="47">
        <f t="shared" si="28"/>
      </c>
      <c r="C282" s="17">
        <f t="shared" si="29"/>
      </c>
      <c r="D282" s="18">
        <f t="shared" si="30"/>
      </c>
      <c r="E282" s="18">
        <f t="shared" si="31"/>
      </c>
      <c r="F282" s="18">
        <f t="shared" si="32"/>
      </c>
      <c r="G282" s="41">
        <f t="shared" si="33"/>
      </c>
      <c r="H282" s="19">
        <f t="shared" si="34"/>
      </c>
    </row>
    <row r="283" spans="2:8" ht="12.75">
      <c r="B283" s="47">
        <f t="shared" si="28"/>
      </c>
      <c r="C283" s="17">
        <f t="shared" si="29"/>
      </c>
      <c r="D283" s="18">
        <f t="shared" si="30"/>
      </c>
      <c r="E283" s="18">
        <f t="shared" si="31"/>
      </c>
      <c r="F283" s="18">
        <f t="shared" si="32"/>
      </c>
      <c r="G283" s="41">
        <f t="shared" si="33"/>
      </c>
      <c r="H283" s="19">
        <f t="shared" si="34"/>
      </c>
    </row>
    <row r="284" spans="2:8" ht="12.75">
      <c r="B284" s="47">
        <f t="shared" si="28"/>
      </c>
      <c r="C284" s="17">
        <f t="shared" si="29"/>
      </c>
      <c r="D284" s="18">
        <f t="shared" si="30"/>
      </c>
      <c r="E284" s="18">
        <f t="shared" si="31"/>
      </c>
      <c r="F284" s="18">
        <f t="shared" si="32"/>
      </c>
      <c r="G284" s="41">
        <f t="shared" si="33"/>
      </c>
      <c r="H284" s="19">
        <f t="shared" si="34"/>
      </c>
    </row>
    <row r="285" spans="2:8" ht="12.75">
      <c r="B285" s="47">
        <f t="shared" si="28"/>
      </c>
      <c r="C285" s="17">
        <f t="shared" si="29"/>
      </c>
      <c r="D285" s="18">
        <f t="shared" si="30"/>
      </c>
      <c r="E285" s="18">
        <f t="shared" si="31"/>
      </c>
      <c r="F285" s="18">
        <f t="shared" si="32"/>
      </c>
      <c r="G285" s="41">
        <f t="shared" si="33"/>
      </c>
      <c r="H285" s="19">
        <f t="shared" si="34"/>
      </c>
    </row>
    <row r="286" spans="2:8" ht="12.75">
      <c r="B286" s="47">
        <f t="shared" si="28"/>
      </c>
      <c r="C286" s="17">
        <f t="shared" si="29"/>
      </c>
      <c r="D286" s="18">
        <f t="shared" si="30"/>
      </c>
      <c r="E286" s="18">
        <f t="shared" si="31"/>
      </c>
      <c r="F286" s="18">
        <f t="shared" si="32"/>
      </c>
      <c r="G286" s="41">
        <f t="shared" si="33"/>
      </c>
      <c r="H286" s="19">
        <f t="shared" si="34"/>
      </c>
    </row>
    <row r="287" spans="2:8" ht="12.75">
      <c r="B287" s="47">
        <f t="shared" si="28"/>
      </c>
      <c r="C287" s="17">
        <f t="shared" si="29"/>
      </c>
      <c r="D287" s="18">
        <f t="shared" si="30"/>
      </c>
      <c r="E287" s="18">
        <f t="shared" si="31"/>
      </c>
      <c r="F287" s="18">
        <f t="shared" si="32"/>
      </c>
      <c r="G287" s="41">
        <f t="shared" si="33"/>
      </c>
      <c r="H287" s="19">
        <f t="shared" si="34"/>
      </c>
    </row>
    <row r="288" spans="2:8" ht="12.75">
      <c r="B288" s="47">
        <f t="shared" si="28"/>
      </c>
      <c r="C288" s="17">
        <f t="shared" si="29"/>
      </c>
      <c r="D288" s="18">
        <f t="shared" si="30"/>
      </c>
      <c r="E288" s="18">
        <f t="shared" si="31"/>
      </c>
      <c r="F288" s="18">
        <f t="shared" si="32"/>
      </c>
      <c r="G288" s="41">
        <f t="shared" si="33"/>
      </c>
      <c r="H288" s="19">
        <f t="shared" si="34"/>
      </c>
    </row>
    <row r="289" spans="2:8" ht="12.75">
      <c r="B289" s="47">
        <f t="shared" si="28"/>
      </c>
      <c r="C289" s="17">
        <f t="shared" si="29"/>
      </c>
      <c r="D289" s="18">
        <f t="shared" si="30"/>
      </c>
      <c r="E289" s="18">
        <f t="shared" si="31"/>
      </c>
      <c r="F289" s="18">
        <f t="shared" si="32"/>
      </c>
      <c r="G289" s="41">
        <f t="shared" si="33"/>
      </c>
      <c r="H289" s="19">
        <f t="shared" si="34"/>
      </c>
    </row>
    <row r="290" spans="2:8" ht="12.75">
      <c r="B290" s="47">
        <f t="shared" si="28"/>
      </c>
      <c r="C290" s="17">
        <f t="shared" si="29"/>
      </c>
      <c r="D290" s="18">
        <f t="shared" si="30"/>
      </c>
      <c r="E290" s="18">
        <f t="shared" si="31"/>
      </c>
      <c r="F290" s="18">
        <f t="shared" si="32"/>
      </c>
      <c r="G290" s="41">
        <f t="shared" si="33"/>
      </c>
      <c r="H290" s="19">
        <f t="shared" si="34"/>
      </c>
    </row>
    <row r="291" spans="2:8" ht="12.75">
      <c r="B291" s="47">
        <f t="shared" si="28"/>
      </c>
      <c r="C291" s="17">
        <f t="shared" si="29"/>
      </c>
      <c r="D291" s="18">
        <f t="shared" si="30"/>
      </c>
      <c r="E291" s="18">
        <f t="shared" si="31"/>
      </c>
      <c r="F291" s="18">
        <f t="shared" si="32"/>
      </c>
      <c r="G291" s="41">
        <f t="shared" si="33"/>
      </c>
      <c r="H291" s="19">
        <f t="shared" si="34"/>
      </c>
    </row>
    <row r="292" spans="2:8" ht="12.75">
      <c r="B292" s="47">
        <f t="shared" si="28"/>
      </c>
      <c r="C292" s="17">
        <f t="shared" si="29"/>
      </c>
      <c r="D292" s="18">
        <f t="shared" si="30"/>
      </c>
      <c r="E292" s="18">
        <f t="shared" si="31"/>
      </c>
      <c r="F292" s="18">
        <f t="shared" si="32"/>
      </c>
      <c r="G292" s="41">
        <f t="shared" si="33"/>
      </c>
      <c r="H292" s="19">
        <f t="shared" si="34"/>
      </c>
    </row>
    <row r="293" spans="2:8" ht="12.75">
      <c r="B293" s="47">
        <f t="shared" si="28"/>
      </c>
      <c r="C293" s="17">
        <f t="shared" si="29"/>
      </c>
      <c r="D293" s="18">
        <f t="shared" si="30"/>
      </c>
      <c r="E293" s="18">
        <f t="shared" si="31"/>
      </c>
      <c r="F293" s="18">
        <f t="shared" si="32"/>
      </c>
      <c r="G293" s="41">
        <f t="shared" si="33"/>
      </c>
      <c r="H293" s="19">
        <f t="shared" si="34"/>
      </c>
    </row>
    <row r="294" spans="2:8" ht="12.75">
      <c r="B294" s="47">
        <f t="shared" si="28"/>
      </c>
      <c r="C294" s="17">
        <f t="shared" si="29"/>
      </c>
      <c r="D294" s="18">
        <f t="shared" si="30"/>
      </c>
      <c r="E294" s="18">
        <f t="shared" si="31"/>
      </c>
      <c r="F294" s="18">
        <f t="shared" si="32"/>
      </c>
      <c r="G294" s="41">
        <f t="shared" si="33"/>
      </c>
      <c r="H294" s="19">
        <f t="shared" si="34"/>
      </c>
    </row>
    <row r="295" spans="2:8" ht="12.75">
      <c r="B295" s="47">
        <f t="shared" si="28"/>
      </c>
      <c r="C295" s="17">
        <f t="shared" si="29"/>
      </c>
      <c r="D295" s="18">
        <f t="shared" si="30"/>
      </c>
      <c r="E295" s="18">
        <f t="shared" si="31"/>
      </c>
      <c r="F295" s="18">
        <f t="shared" si="32"/>
      </c>
      <c r="G295" s="41">
        <f t="shared" si="33"/>
      </c>
      <c r="H295" s="19">
        <f t="shared" si="34"/>
      </c>
    </row>
    <row r="296" spans="2:8" ht="12.75">
      <c r="B296" s="47">
        <f t="shared" si="28"/>
      </c>
      <c r="C296" s="17">
        <f t="shared" si="29"/>
      </c>
      <c r="D296" s="18">
        <f t="shared" si="30"/>
      </c>
      <c r="E296" s="18">
        <f t="shared" si="31"/>
      </c>
      <c r="F296" s="18">
        <f t="shared" si="32"/>
      </c>
      <c r="G296" s="41">
        <f t="shared" si="33"/>
      </c>
      <c r="H296" s="19">
        <f t="shared" si="34"/>
      </c>
    </row>
    <row r="297" spans="2:8" ht="12.75">
      <c r="B297" s="47">
        <f t="shared" si="28"/>
      </c>
      <c r="C297" s="17">
        <f t="shared" si="29"/>
      </c>
      <c r="D297" s="18">
        <f t="shared" si="30"/>
      </c>
      <c r="E297" s="18">
        <f t="shared" si="31"/>
      </c>
      <c r="F297" s="18">
        <f t="shared" si="32"/>
      </c>
      <c r="G297" s="41">
        <f t="shared" si="33"/>
      </c>
      <c r="H297" s="19">
        <f t="shared" si="34"/>
      </c>
    </row>
    <row r="298" spans="2:8" ht="12.75">
      <c r="B298" s="47">
        <f t="shared" si="28"/>
      </c>
      <c r="C298" s="17">
        <f t="shared" si="29"/>
      </c>
      <c r="D298" s="18">
        <f t="shared" si="30"/>
      </c>
      <c r="E298" s="18">
        <f t="shared" si="31"/>
      </c>
      <c r="F298" s="18">
        <f t="shared" si="32"/>
      </c>
      <c r="G298" s="41">
        <f t="shared" si="33"/>
      </c>
      <c r="H298" s="19">
        <f t="shared" si="34"/>
      </c>
    </row>
    <row r="299" spans="2:8" ht="12.75">
      <c r="B299" s="47">
        <f t="shared" si="28"/>
      </c>
      <c r="C299" s="17">
        <f t="shared" si="29"/>
      </c>
      <c r="D299" s="18">
        <f t="shared" si="30"/>
      </c>
      <c r="E299" s="18">
        <f t="shared" si="31"/>
      </c>
      <c r="F299" s="18">
        <f t="shared" si="32"/>
      </c>
      <c r="G299" s="41">
        <f t="shared" si="33"/>
      </c>
      <c r="H299" s="19">
        <f t="shared" si="34"/>
      </c>
    </row>
    <row r="300" spans="2:8" ht="12.75">
      <c r="B300" s="47">
        <f t="shared" si="28"/>
      </c>
      <c r="C300" s="17">
        <f t="shared" si="29"/>
      </c>
      <c r="D300" s="18">
        <f t="shared" si="30"/>
      </c>
      <c r="E300" s="18">
        <f t="shared" si="31"/>
      </c>
      <c r="F300" s="18">
        <f t="shared" si="32"/>
      </c>
      <c r="G300" s="41">
        <f t="shared" si="33"/>
      </c>
      <c r="H300" s="19">
        <f t="shared" si="34"/>
      </c>
    </row>
    <row r="301" spans="2:8" ht="12.75">
      <c r="B301" s="47">
        <f t="shared" si="28"/>
      </c>
      <c r="C301" s="17">
        <f t="shared" si="29"/>
      </c>
      <c r="D301" s="18">
        <f t="shared" si="30"/>
      </c>
      <c r="E301" s="18">
        <f t="shared" si="31"/>
      </c>
      <c r="F301" s="18">
        <f t="shared" si="32"/>
      </c>
      <c r="G301" s="41">
        <f t="shared" si="33"/>
      </c>
      <c r="H301" s="19">
        <f t="shared" si="34"/>
      </c>
    </row>
    <row r="302" spans="2:8" ht="12.75">
      <c r="B302" s="47">
        <f t="shared" si="28"/>
      </c>
      <c r="C302" s="17">
        <f t="shared" si="29"/>
      </c>
      <c r="D302" s="18">
        <f t="shared" si="30"/>
      </c>
      <c r="E302" s="18">
        <f t="shared" si="31"/>
      </c>
      <c r="F302" s="18">
        <f t="shared" si="32"/>
      </c>
      <c r="G302" s="41">
        <f t="shared" si="33"/>
      </c>
      <c r="H302" s="19">
        <f t="shared" si="34"/>
      </c>
    </row>
    <row r="303" spans="2:8" ht="12.75">
      <c r="B303" s="47">
        <f t="shared" si="28"/>
      </c>
      <c r="C303" s="17">
        <f t="shared" si="29"/>
      </c>
      <c r="D303" s="18">
        <f t="shared" si="30"/>
      </c>
      <c r="E303" s="18">
        <f t="shared" si="31"/>
      </c>
      <c r="F303" s="18">
        <f t="shared" si="32"/>
      </c>
      <c r="G303" s="41">
        <f t="shared" si="33"/>
      </c>
      <c r="H303" s="19">
        <f t="shared" si="34"/>
      </c>
    </row>
    <row r="304" spans="2:8" ht="12.75">
      <c r="B304" s="47">
        <f t="shared" si="28"/>
      </c>
      <c r="C304" s="17">
        <f t="shared" si="29"/>
      </c>
      <c r="D304" s="18">
        <f t="shared" si="30"/>
      </c>
      <c r="E304" s="18">
        <f t="shared" si="31"/>
      </c>
      <c r="F304" s="18">
        <f t="shared" si="32"/>
      </c>
      <c r="G304" s="41">
        <f t="shared" si="33"/>
      </c>
      <c r="H304" s="19">
        <f t="shared" si="34"/>
      </c>
    </row>
    <row r="305" spans="2:8" ht="12.75">
      <c r="B305" s="47">
        <f t="shared" si="28"/>
      </c>
      <c r="C305" s="17">
        <f t="shared" si="29"/>
      </c>
      <c r="D305" s="18">
        <f t="shared" si="30"/>
      </c>
      <c r="E305" s="18">
        <f t="shared" si="31"/>
      </c>
      <c r="F305" s="18">
        <f t="shared" si="32"/>
      </c>
      <c r="G305" s="41">
        <f t="shared" si="33"/>
      </c>
      <c r="H305" s="19">
        <f t="shared" si="34"/>
      </c>
    </row>
    <row r="306" spans="2:8" ht="12.75">
      <c r="B306" s="47">
        <f t="shared" si="28"/>
      </c>
      <c r="C306" s="17">
        <f t="shared" si="29"/>
      </c>
      <c r="D306" s="18">
        <f t="shared" si="30"/>
      </c>
      <c r="E306" s="18">
        <f t="shared" si="31"/>
      </c>
      <c r="F306" s="18">
        <f t="shared" si="32"/>
      </c>
      <c r="G306" s="41">
        <f t="shared" si="33"/>
      </c>
      <c r="H306" s="19">
        <f t="shared" si="34"/>
      </c>
    </row>
    <row r="307" spans="2:8" ht="12.75">
      <c r="B307" s="47">
        <f t="shared" si="28"/>
      </c>
      <c r="C307" s="17">
        <f t="shared" si="29"/>
      </c>
      <c r="D307" s="18">
        <f t="shared" si="30"/>
      </c>
      <c r="E307" s="18">
        <f t="shared" si="31"/>
      </c>
      <c r="F307" s="18">
        <f t="shared" si="32"/>
      </c>
      <c r="G307" s="41">
        <f t="shared" si="33"/>
      </c>
      <c r="H307" s="19">
        <f t="shared" si="34"/>
      </c>
    </row>
    <row r="308" spans="2:8" ht="12.75">
      <c r="B308" s="47">
        <f t="shared" si="28"/>
      </c>
      <c r="C308" s="17">
        <f t="shared" si="29"/>
      </c>
      <c r="D308" s="18">
        <f t="shared" si="30"/>
      </c>
      <c r="E308" s="18">
        <f t="shared" si="31"/>
      </c>
      <c r="F308" s="18">
        <f t="shared" si="32"/>
      </c>
      <c r="G308" s="41">
        <f t="shared" si="33"/>
      </c>
      <c r="H308" s="19">
        <f t="shared" si="34"/>
      </c>
    </row>
    <row r="309" spans="2:8" ht="12.75">
      <c r="B309" s="47">
        <f t="shared" si="28"/>
      </c>
      <c r="C309" s="17">
        <f t="shared" si="29"/>
      </c>
      <c r="D309" s="18">
        <f t="shared" si="30"/>
      </c>
      <c r="E309" s="18">
        <f t="shared" si="31"/>
      </c>
      <c r="F309" s="18">
        <f t="shared" si="32"/>
      </c>
      <c r="G309" s="41">
        <f t="shared" si="33"/>
      </c>
      <c r="H309" s="19">
        <f t="shared" si="34"/>
      </c>
    </row>
    <row r="310" spans="2:8" ht="12.75">
      <c r="B310" s="47">
        <f t="shared" si="28"/>
      </c>
      <c r="C310" s="17">
        <f t="shared" si="29"/>
      </c>
      <c r="D310" s="18">
        <f t="shared" si="30"/>
      </c>
      <c r="E310" s="18">
        <f t="shared" si="31"/>
      </c>
      <c r="F310" s="18">
        <f t="shared" si="32"/>
      </c>
      <c r="G310" s="41">
        <f t="shared" si="33"/>
      </c>
      <c r="H310" s="19">
        <f t="shared" si="34"/>
      </c>
    </row>
    <row r="311" spans="2:8" ht="12.75">
      <c r="B311" s="47">
        <f t="shared" si="28"/>
      </c>
      <c r="C311" s="17">
        <f t="shared" si="29"/>
      </c>
      <c r="D311" s="18">
        <f t="shared" si="30"/>
      </c>
      <c r="E311" s="18">
        <f t="shared" si="31"/>
      </c>
      <c r="F311" s="18">
        <f t="shared" si="32"/>
      </c>
      <c r="G311" s="41">
        <f t="shared" si="33"/>
      </c>
      <c r="H311" s="19">
        <f t="shared" si="34"/>
      </c>
    </row>
    <row r="312" spans="2:8" ht="12.75">
      <c r="B312" s="47">
        <f t="shared" si="28"/>
      </c>
      <c r="C312" s="17">
        <f t="shared" si="29"/>
      </c>
      <c r="D312" s="18">
        <f t="shared" si="30"/>
      </c>
      <c r="E312" s="18">
        <f t="shared" si="31"/>
      </c>
      <c r="F312" s="18">
        <f t="shared" si="32"/>
      </c>
      <c r="G312" s="41">
        <f t="shared" si="33"/>
      </c>
      <c r="H312" s="19">
        <f t="shared" si="34"/>
      </c>
    </row>
    <row r="313" spans="2:8" ht="12.75">
      <c r="B313" s="47">
        <f t="shared" si="28"/>
      </c>
      <c r="C313" s="17">
        <f t="shared" si="29"/>
      </c>
      <c r="D313" s="18">
        <f t="shared" si="30"/>
      </c>
      <c r="E313" s="18">
        <f t="shared" si="31"/>
      </c>
      <c r="F313" s="18">
        <f t="shared" si="32"/>
      </c>
      <c r="G313" s="41">
        <f t="shared" si="33"/>
      </c>
      <c r="H313" s="19">
        <f t="shared" si="34"/>
      </c>
    </row>
    <row r="314" spans="2:8" ht="12.75">
      <c r="B314" s="47">
        <f t="shared" si="28"/>
      </c>
      <c r="C314" s="17">
        <f t="shared" si="29"/>
      </c>
      <c r="D314" s="18">
        <f t="shared" si="30"/>
      </c>
      <c r="E314" s="18">
        <f t="shared" si="31"/>
      </c>
      <c r="F314" s="18">
        <f t="shared" si="32"/>
      </c>
      <c r="G314" s="41">
        <f t="shared" si="33"/>
      </c>
      <c r="H314" s="19">
        <f t="shared" si="34"/>
      </c>
    </row>
    <row r="315" spans="2:8" ht="12.75">
      <c r="B315" s="47">
        <f t="shared" si="28"/>
      </c>
      <c r="C315" s="17">
        <f t="shared" si="29"/>
      </c>
      <c r="D315" s="18">
        <f t="shared" si="30"/>
      </c>
      <c r="E315" s="18">
        <f t="shared" si="31"/>
      </c>
      <c r="F315" s="18">
        <f t="shared" si="32"/>
      </c>
      <c r="G315" s="41">
        <f t="shared" si="33"/>
      </c>
      <c r="H315" s="19">
        <f t="shared" si="34"/>
      </c>
    </row>
    <row r="316" spans="2:8" ht="12.75">
      <c r="B316" s="47">
        <f t="shared" si="28"/>
      </c>
      <c r="C316" s="17">
        <f t="shared" si="29"/>
      </c>
      <c r="D316" s="18">
        <f t="shared" si="30"/>
      </c>
      <c r="E316" s="18">
        <f t="shared" si="31"/>
      </c>
      <c r="F316" s="18">
        <f t="shared" si="32"/>
      </c>
      <c r="G316" s="41">
        <f t="shared" si="33"/>
      </c>
      <c r="H316" s="19">
        <f t="shared" si="34"/>
      </c>
    </row>
    <row r="317" spans="2:8" ht="12.75">
      <c r="B317" s="47">
        <f t="shared" si="28"/>
      </c>
      <c r="C317" s="17">
        <f t="shared" si="29"/>
      </c>
      <c r="D317" s="18">
        <f t="shared" si="30"/>
      </c>
      <c r="E317" s="18">
        <f t="shared" si="31"/>
      </c>
      <c r="F317" s="18">
        <f t="shared" si="32"/>
      </c>
      <c r="G317" s="41">
        <f t="shared" si="33"/>
      </c>
      <c r="H317" s="19">
        <f t="shared" si="34"/>
      </c>
    </row>
    <row r="318" spans="2:8" ht="12.75">
      <c r="B318" s="47">
        <f t="shared" si="28"/>
      </c>
      <c r="C318" s="17">
        <f t="shared" si="29"/>
      </c>
      <c r="D318" s="18">
        <f t="shared" si="30"/>
      </c>
      <c r="E318" s="18">
        <f t="shared" si="31"/>
      </c>
      <c r="F318" s="18">
        <f t="shared" si="32"/>
      </c>
      <c r="G318" s="41">
        <f t="shared" si="33"/>
      </c>
      <c r="H318" s="19">
        <f t="shared" si="34"/>
      </c>
    </row>
    <row r="319" spans="2:8" ht="12.75">
      <c r="B319" s="47">
        <f t="shared" si="28"/>
      </c>
      <c r="C319" s="17">
        <f t="shared" si="29"/>
      </c>
      <c r="D319" s="18">
        <f t="shared" si="30"/>
      </c>
      <c r="E319" s="18">
        <f t="shared" si="31"/>
      </c>
      <c r="F319" s="18">
        <f t="shared" si="32"/>
      </c>
      <c r="G319" s="41">
        <f t="shared" si="33"/>
      </c>
      <c r="H319" s="19">
        <f t="shared" si="34"/>
      </c>
    </row>
    <row r="320" spans="2:8" ht="12.75">
      <c r="B320" s="47">
        <f t="shared" si="28"/>
      </c>
      <c r="C320" s="17">
        <f t="shared" si="29"/>
      </c>
      <c r="D320" s="18">
        <f t="shared" si="30"/>
      </c>
      <c r="E320" s="18">
        <f t="shared" si="31"/>
      </c>
      <c r="F320" s="18">
        <f t="shared" si="32"/>
      </c>
      <c r="G320" s="41">
        <f t="shared" si="33"/>
      </c>
      <c r="H320" s="19">
        <f t="shared" si="34"/>
      </c>
    </row>
    <row r="321" spans="2:8" ht="12.75">
      <c r="B321" s="47">
        <f t="shared" si="28"/>
      </c>
      <c r="C321" s="17">
        <f t="shared" si="29"/>
      </c>
      <c r="D321" s="18">
        <f t="shared" si="30"/>
      </c>
      <c r="E321" s="18">
        <f t="shared" si="31"/>
      </c>
      <c r="F321" s="18">
        <f t="shared" si="32"/>
      </c>
      <c r="G321" s="41">
        <f t="shared" si="33"/>
      </c>
      <c r="H321" s="19">
        <f t="shared" si="34"/>
      </c>
    </row>
    <row r="322" spans="2:8" ht="12.75">
      <c r="B322" s="47">
        <f t="shared" si="28"/>
      </c>
      <c r="C322" s="17">
        <f t="shared" si="29"/>
      </c>
      <c r="D322" s="18">
        <f t="shared" si="30"/>
      </c>
      <c r="E322" s="18">
        <f t="shared" si="31"/>
      </c>
      <c r="F322" s="18">
        <f t="shared" si="32"/>
      </c>
      <c r="G322" s="41">
        <f t="shared" si="33"/>
      </c>
      <c r="H322" s="19">
        <f t="shared" si="34"/>
      </c>
    </row>
    <row r="323" spans="2:8" ht="12.75">
      <c r="B323" s="47">
        <f t="shared" si="28"/>
      </c>
      <c r="C323" s="17">
        <f t="shared" si="29"/>
      </c>
      <c r="D323" s="18">
        <f t="shared" si="30"/>
      </c>
      <c r="E323" s="18">
        <f t="shared" si="31"/>
      </c>
      <c r="F323" s="18">
        <f t="shared" si="32"/>
      </c>
      <c r="G323" s="41">
        <f t="shared" si="33"/>
      </c>
      <c r="H323" s="19">
        <f t="shared" si="34"/>
      </c>
    </row>
    <row r="324" spans="2:8" ht="12.75">
      <c r="B324" s="47">
        <f t="shared" si="28"/>
      </c>
      <c r="C324" s="17">
        <f t="shared" si="29"/>
      </c>
      <c r="D324" s="18">
        <f t="shared" si="30"/>
      </c>
      <c r="E324" s="18">
        <f t="shared" si="31"/>
      </c>
      <c r="F324" s="18">
        <f t="shared" si="32"/>
      </c>
      <c r="G324" s="41">
        <f t="shared" si="33"/>
      </c>
      <c r="H324" s="19">
        <f t="shared" si="34"/>
      </c>
    </row>
    <row r="325" spans="2:8" ht="12.75">
      <c r="B325" s="47">
        <f t="shared" si="28"/>
      </c>
      <c r="C325" s="17">
        <f t="shared" si="29"/>
      </c>
      <c r="D325" s="18">
        <f t="shared" si="30"/>
      </c>
      <c r="E325" s="18">
        <f t="shared" si="31"/>
      </c>
      <c r="F325" s="18">
        <f t="shared" si="32"/>
      </c>
      <c r="G325" s="41">
        <f t="shared" si="33"/>
      </c>
      <c r="H325" s="19">
        <f t="shared" si="34"/>
      </c>
    </row>
    <row r="326" spans="2:8" ht="12.75">
      <c r="B326" s="47">
        <f t="shared" si="28"/>
      </c>
      <c r="C326" s="17">
        <f t="shared" si="29"/>
      </c>
      <c r="D326" s="18">
        <f t="shared" si="30"/>
      </c>
      <c r="E326" s="18">
        <f t="shared" si="31"/>
      </c>
      <c r="F326" s="18">
        <f t="shared" si="32"/>
      </c>
      <c r="G326" s="41">
        <f t="shared" si="33"/>
      </c>
      <c r="H326" s="19">
        <f t="shared" si="34"/>
      </c>
    </row>
    <row r="327" spans="2:8" ht="12.75">
      <c r="B327" s="47">
        <f t="shared" si="28"/>
      </c>
      <c r="C327" s="17">
        <f t="shared" si="29"/>
      </c>
      <c r="D327" s="18">
        <f t="shared" si="30"/>
      </c>
      <c r="E327" s="18">
        <f t="shared" si="31"/>
      </c>
      <c r="F327" s="18">
        <f t="shared" si="32"/>
      </c>
      <c r="G327" s="41">
        <f t="shared" si="33"/>
      </c>
      <c r="H327" s="19">
        <f t="shared" si="34"/>
      </c>
    </row>
    <row r="328" spans="2:8" ht="12.75">
      <c r="B328" s="47">
        <f t="shared" si="28"/>
      </c>
      <c r="C328" s="17">
        <f t="shared" si="29"/>
      </c>
      <c r="D328" s="18">
        <f t="shared" si="30"/>
      </c>
      <c r="E328" s="18">
        <f t="shared" si="31"/>
      </c>
      <c r="F328" s="18">
        <f t="shared" si="32"/>
      </c>
      <c r="G328" s="41">
        <f t="shared" si="33"/>
      </c>
      <c r="H328" s="19">
        <f t="shared" si="34"/>
      </c>
    </row>
    <row r="329" spans="2:8" ht="12.75">
      <c r="B329" s="47">
        <f t="shared" si="28"/>
      </c>
      <c r="C329" s="17">
        <f t="shared" si="29"/>
      </c>
      <c r="D329" s="18">
        <f t="shared" si="30"/>
      </c>
      <c r="E329" s="18">
        <f t="shared" si="31"/>
      </c>
      <c r="F329" s="18">
        <f t="shared" si="32"/>
      </c>
      <c r="G329" s="41">
        <f t="shared" si="33"/>
      </c>
      <c r="H329" s="19">
        <f t="shared" si="34"/>
      </c>
    </row>
    <row r="330" spans="2:8" ht="12.75">
      <c r="B330" s="47">
        <f t="shared" si="28"/>
      </c>
      <c r="C330" s="17">
        <f t="shared" si="29"/>
      </c>
      <c r="D330" s="18">
        <f t="shared" si="30"/>
      </c>
      <c r="E330" s="18">
        <f t="shared" si="31"/>
      </c>
      <c r="F330" s="18">
        <f t="shared" si="32"/>
      </c>
      <c r="G330" s="41">
        <f t="shared" si="33"/>
      </c>
      <c r="H330" s="19">
        <f t="shared" si="34"/>
      </c>
    </row>
    <row r="331" spans="2:8" ht="12.75">
      <c r="B331" s="47">
        <f t="shared" si="28"/>
      </c>
      <c r="C331" s="17">
        <f t="shared" si="29"/>
      </c>
      <c r="D331" s="18">
        <f t="shared" si="30"/>
      </c>
      <c r="E331" s="18">
        <f t="shared" si="31"/>
      </c>
      <c r="F331" s="18">
        <f t="shared" si="32"/>
      </c>
      <c r="G331" s="41">
        <f t="shared" si="33"/>
      </c>
      <c r="H331" s="19">
        <f t="shared" si="34"/>
      </c>
    </row>
    <row r="332" spans="2:8" ht="12.75">
      <c r="B332" s="47">
        <f t="shared" si="28"/>
      </c>
      <c r="C332" s="17">
        <f t="shared" si="29"/>
      </c>
      <c r="D332" s="18">
        <f t="shared" si="30"/>
      </c>
      <c r="E332" s="18">
        <f t="shared" si="31"/>
      </c>
      <c r="F332" s="18">
        <f t="shared" si="32"/>
      </c>
      <c r="G332" s="41">
        <f t="shared" si="33"/>
      </c>
      <c r="H332" s="19">
        <f t="shared" si="34"/>
      </c>
    </row>
    <row r="333" spans="2:8" ht="12.75">
      <c r="B333" s="47">
        <f t="shared" si="28"/>
      </c>
      <c r="C333" s="17">
        <f t="shared" si="29"/>
      </c>
      <c r="D333" s="18">
        <f t="shared" si="30"/>
      </c>
      <c r="E333" s="18">
        <f t="shared" si="31"/>
      </c>
      <c r="F333" s="18">
        <f t="shared" si="32"/>
      </c>
      <c r="G333" s="41">
        <f t="shared" si="33"/>
      </c>
      <c r="H333" s="19">
        <f t="shared" si="34"/>
      </c>
    </row>
    <row r="334" spans="2:8" ht="12.75">
      <c r="B334" s="47">
        <f t="shared" si="28"/>
      </c>
      <c r="C334" s="17">
        <f t="shared" si="29"/>
      </c>
      <c r="D334" s="18">
        <f t="shared" si="30"/>
      </c>
      <c r="E334" s="18">
        <f t="shared" si="31"/>
      </c>
      <c r="F334" s="18">
        <f t="shared" si="32"/>
      </c>
      <c r="G334" s="41">
        <f t="shared" si="33"/>
      </c>
      <c r="H334" s="19">
        <f t="shared" si="34"/>
      </c>
    </row>
    <row r="335" spans="2:8" ht="12.75">
      <c r="B335" s="47">
        <f t="shared" si="28"/>
      </c>
      <c r="C335" s="17">
        <f t="shared" si="29"/>
      </c>
      <c r="D335" s="18">
        <f t="shared" si="30"/>
      </c>
      <c r="E335" s="18">
        <f t="shared" si="31"/>
      </c>
      <c r="F335" s="18">
        <f t="shared" si="32"/>
      </c>
      <c r="G335" s="41">
        <f t="shared" si="33"/>
      </c>
      <c r="H335" s="19">
        <f t="shared" si="34"/>
      </c>
    </row>
    <row r="336" spans="2:8" ht="12.75">
      <c r="B336" s="47">
        <f t="shared" si="28"/>
      </c>
      <c r="C336" s="17">
        <f t="shared" si="29"/>
      </c>
      <c r="D336" s="18">
        <f t="shared" si="30"/>
      </c>
      <c r="E336" s="18">
        <f t="shared" si="31"/>
      </c>
      <c r="F336" s="18">
        <f t="shared" si="32"/>
      </c>
      <c r="G336" s="41">
        <f t="shared" si="33"/>
      </c>
      <c r="H336" s="19">
        <f t="shared" si="34"/>
      </c>
    </row>
    <row r="337" spans="2:8" ht="12.75">
      <c r="B337" s="47">
        <f t="shared" si="28"/>
      </c>
      <c r="C337" s="17">
        <f t="shared" si="29"/>
      </c>
      <c r="D337" s="18">
        <f t="shared" si="30"/>
      </c>
      <c r="E337" s="18">
        <f t="shared" si="31"/>
      </c>
      <c r="F337" s="18">
        <f t="shared" si="32"/>
      </c>
      <c r="G337" s="41">
        <f t="shared" si="33"/>
      </c>
      <c r="H337" s="19">
        <f t="shared" si="34"/>
      </c>
    </row>
    <row r="338" spans="2:8" ht="12.75">
      <c r="B338" s="47">
        <f t="shared" si="28"/>
      </c>
      <c r="C338" s="17">
        <f t="shared" si="29"/>
      </c>
      <c r="D338" s="18">
        <f t="shared" si="30"/>
      </c>
      <c r="E338" s="18">
        <f t="shared" si="31"/>
      </c>
      <c r="F338" s="18">
        <f t="shared" si="32"/>
      </c>
      <c r="G338" s="41">
        <f t="shared" si="33"/>
      </c>
      <c r="H338" s="19">
        <f t="shared" si="34"/>
      </c>
    </row>
    <row r="339" spans="2:8" ht="12.75">
      <c r="B339" s="47">
        <f t="shared" si="28"/>
      </c>
      <c r="C339" s="17">
        <f t="shared" si="29"/>
      </c>
      <c r="D339" s="18">
        <f t="shared" si="30"/>
      </c>
      <c r="E339" s="18">
        <f t="shared" si="31"/>
      </c>
      <c r="F339" s="18">
        <f t="shared" si="32"/>
      </c>
      <c r="G339" s="41">
        <f t="shared" si="33"/>
      </c>
      <c r="H339" s="19">
        <f t="shared" si="34"/>
      </c>
    </row>
    <row r="340" spans="2:8" ht="12.75">
      <c r="B340" s="47">
        <f t="shared" si="28"/>
      </c>
      <c r="C340" s="17">
        <f t="shared" si="29"/>
      </c>
      <c r="D340" s="18">
        <f t="shared" si="30"/>
      </c>
      <c r="E340" s="18">
        <f t="shared" si="31"/>
      </c>
      <c r="F340" s="18">
        <f t="shared" si="32"/>
      </c>
      <c r="G340" s="41">
        <f t="shared" si="33"/>
      </c>
      <c r="H340" s="19">
        <f t="shared" si="34"/>
      </c>
    </row>
    <row r="341" spans="2:8" ht="12.75">
      <c r="B341" s="47">
        <f t="shared" si="28"/>
      </c>
      <c r="C341" s="17">
        <f t="shared" si="29"/>
      </c>
      <c r="D341" s="18">
        <f t="shared" si="30"/>
      </c>
      <c r="E341" s="18">
        <f t="shared" si="31"/>
      </c>
      <c r="F341" s="18">
        <f t="shared" si="32"/>
      </c>
      <c r="G341" s="41">
        <f t="shared" si="33"/>
      </c>
      <c r="H341" s="19">
        <f t="shared" si="34"/>
      </c>
    </row>
    <row r="342" spans="2:8" ht="12.75">
      <c r="B342" s="47">
        <f t="shared" si="28"/>
      </c>
      <c r="C342" s="17">
        <f t="shared" si="29"/>
      </c>
      <c r="D342" s="18">
        <f t="shared" si="30"/>
      </c>
      <c r="E342" s="18">
        <f t="shared" si="31"/>
      </c>
      <c r="F342" s="18">
        <f t="shared" si="32"/>
      </c>
      <c r="G342" s="41">
        <f t="shared" si="33"/>
      </c>
      <c r="H342" s="19">
        <f t="shared" si="34"/>
      </c>
    </row>
    <row r="343" spans="2:8" ht="12.75">
      <c r="B343" s="47">
        <f t="shared" si="28"/>
      </c>
      <c r="C343" s="17">
        <f t="shared" si="29"/>
      </c>
      <c r="D343" s="18">
        <f t="shared" si="30"/>
      </c>
      <c r="E343" s="18">
        <f t="shared" si="31"/>
      </c>
      <c r="F343" s="18">
        <f t="shared" si="32"/>
      </c>
      <c r="G343" s="41">
        <f t="shared" si="33"/>
      </c>
      <c r="H343" s="19">
        <f t="shared" si="34"/>
      </c>
    </row>
    <row r="344" spans="2:8" ht="12.75">
      <c r="B344" s="47">
        <f t="shared" si="28"/>
      </c>
      <c r="C344" s="17">
        <f t="shared" si="29"/>
      </c>
      <c r="D344" s="18">
        <f t="shared" si="30"/>
      </c>
      <c r="E344" s="18">
        <f t="shared" si="31"/>
      </c>
      <c r="F344" s="18">
        <f t="shared" si="32"/>
      </c>
      <c r="G344" s="41">
        <f t="shared" si="33"/>
      </c>
      <c r="H344" s="19">
        <f t="shared" si="34"/>
      </c>
    </row>
    <row r="345" spans="2:8" ht="12.75">
      <c r="B345" s="47">
        <f aca="true" t="shared" si="35" ref="B345:B408">pagam.Num</f>
      </c>
      <c r="C345" s="17">
        <f aca="true" t="shared" si="36" ref="C345:C408">Mostra.Data</f>
      </c>
      <c r="D345" s="18">
        <f aca="true" t="shared" si="37" ref="D345:D408">Bil.Iniz</f>
      </c>
      <c r="E345" s="18">
        <f aca="true" t="shared" si="38" ref="E345:E408">Interesse</f>
      </c>
      <c r="F345" s="18">
        <f aca="true" t="shared" si="39" ref="F345:F408">Capitale</f>
      </c>
      <c r="G345" s="41">
        <f aca="true" t="shared" si="40" ref="G345:G408">Bilancio.finale</f>
      </c>
      <c r="H345" s="19">
        <f aca="true" t="shared" si="41" ref="H345:H408">Interesse.Comp</f>
      </c>
    </row>
    <row r="346" spans="2:8" ht="12.75">
      <c r="B346" s="47">
        <f t="shared" si="35"/>
      </c>
      <c r="C346" s="17">
        <f t="shared" si="36"/>
      </c>
      <c r="D346" s="18">
        <f t="shared" si="37"/>
      </c>
      <c r="E346" s="18">
        <f t="shared" si="38"/>
      </c>
      <c r="F346" s="18">
        <f t="shared" si="39"/>
      </c>
      <c r="G346" s="41">
        <f t="shared" si="40"/>
      </c>
      <c r="H346" s="19">
        <f t="shared" si="41"/>
      </c>
    </row>
    <row r="347" spans="2:8" ht="12.75">
      <c r="B347" s="47">
        <f t="shared" si="35"/>
      </c>
      <c r="C347" s="17">
        <f t="shared" si="36"/>
      </c>
      <c r="D347" s="18">
        <f t="shared" si="37"/>
      </c>
      <c r="E347" s="18">
        <f t="shared" si="38"/>
      </c>
      <c r="F347" s="18">
        <f t="shared" si="39"/>
      </c>
      <c r="G347" s="41">
        <f t="shared" si="40"/>
      </c>
      <c r="H347" s="19">
        <f t="shared" si="41"/>
      </c>
    </row>
    <row r="348" spans="2:8" ht="12.75">
      <c r="B348" s="47">
        <f t="shared" si="35"/>
      </c>
      <c r="C348" s="17">
        <f t="shared" si="36"/>
      </c>
      <c r="D348" s="18">
        <f t="shared" si="37"/>
      </c>
      <c r="E348" s="18">
        <f t="shared" si="38"/>
      </c>
      <c r="F348" s="18">
        <f t="shared" si="39"/>
      </c>
      <c r="G348" s="41">
        <f t="shared" si="40"/>
      </c>
      <c r="H348" s="19">
        <f t="shared" si="41"/>
      </c>
    </row>
    <row r="349" spans="2:8" ht="12.75">
      <c r="B349" s="47">
        <f t="shared" si="35"/>
      </c>
      <c r="C349" s="17">
        <f t="shared" si="36"/>
      </c>
      <c r="D349" s="18">
        <f t="shared" si="37"/>
      </c>
      <c r="E349" s="18">
        <f t="shared" si="38"/>
      </c>
      <c r="F349" s="18">
        <f t="shared" si="39"/>
      </c>
      <c r="G349" s="41">
        <f t="shared" si="40"/>
      </c>
      <c r="H349" s="19">
        <f t="shared" si="41"/>
      </c>
    </row>
    <row r="350" spans="2:8" ht="12.75">
      <c r="B350" s="47">
        <f t="shared" si="35"/>
      </c>
      <c r="C350" s="17">
        <f t="shared" si="36"/>
      </c>
      <c r="D350" s="18">
        <f t="shared" si="37"/>
      </c>
      <c r="E350" s="18">
        <f t="shared" si="38"/>
      </c>
      <c r="F350" s="18">
        <f t="shared" si="39"/>
      </c>
      <c r="G350" s="41">
        <f t="shared" si="40"/>
      </c>
      <c r="H350" s="19">
        <f t="shared" si="41"/>
      </c>
    </row>
    <row r="351" spans="2:8" ht="12.75">
      <c r="B351" s="47">
        <f t="shared" si="35"/>
      </c>
      <c r="C351" s="17">
        <f t="shared" si="36"/>
      </c>
      <c r="D351" s="18">
        <f t="shared" si="37"/>
      </c>
      <c r="E351" s="18">
        <f t="shared" si="38"/>
      </c>
      <c r="F351" s="18">
        <f t="shared" si="39"/>
      </c>
      <c r="G351" s="41">
        <f t="shared" si="40"/>
      </c>
      <c r="H351" s="19">
        <f t="shared" si="41"/>
      </c>
    </row>
    <row r="352" spans="2:8" ht="12.75">
      <c r="B352" s="47">
        <f t="shared" si="35"/>
      </c>
      <c r="C352" s="17">
        <f t="shared" si="36"/>
      </c>
      <c r="D352" s="18">
        <f t="shared" si="37"/>
      </c>
      <c r="E352" s="18">
        <f t="shared" si="38"/>
      </c>
      <c r="F352" s="18">
        <f t="shared" si="39"/>
      </c>
      <c r="G352" s="41">
        <f t="shared" si="40"/>
      </c>
      <c r="H352" s="19">
        <f t="shared" si="41"/>
      </c>
    </row>
    <row r="353" spans="2:8" ht="12.75">
      <c r="B353" s="47">
        <f t="shared" si="35"/>
      </c>
      <c r="C353" s="17">
        <f t="shared" si="36"/>
      </c>
      <c r="D353" s="18">
        <f t="shared" si="37"/>
      </c>
      <c r="E353" s="18">
        <f t="shared" si="38"/>
      </c>
      <c r="F353" s="18">
        <f t="shared" si="39"/>
      </c>
      <c r="G353" s="41">
        <f t="shared" si="40"/>
      </c>
      <c r="H353" s="19">
        <f t="shared" si="41"/>
      </c>
    </row>
    <row r="354" spans="2:8" ht="12.75">
      <c r="B354" s="47">
        <f t="shared" si="35"/>
      </c>
      <c r="C354" s="17">
        <f t="shared" si="36"/>
      </c>
      <c r="D354" s="18">
        <f t="shared" si="37"/>
      </c>
      <c r="E354" s="18">
        <f t="shared" si="38"/>
      </c>
      <c r="F354" s="18">
        <f t="shared" si="39"/>
      </c>
      <c r="G354" s="41">
        <f t="shared" si="40"/>
      </c>
      <c r="H354" s="19">
        <f t="shared" si="41"/>
      </c>
    </row>
    <row r="355" spans="2:8" ht="12.75">
      <c r="B355" s="47">
        <f t="shared" si="35"/>
      </c>
      <c r="C355" s="17">
        <f t="shared" si="36"/>
      </c>
      <c r="D355" s="18">
        <f t="shared" si="37"/>
      </c>
      <c r="E355" s="18">
        <f t="shared" si="38"/>
      </c>
      <c r="F355" s="18">
        <f t="shared" si="39"/>
      </c>
      <c r="G355" s="41">
        <f t="shared" si="40"/>
      </c>
      <c r="H355" s="19">
        <f t="shared" si="41"/>
      </c>
    </row>
    <row r="356" spans="2:8" ht="12.75">
      <c r="B356" s="47">
        <f t="shared" si="35"/>
      </c>
      <c r="C356" s="17">
        <f t="shared" si="36"/>
      </c>
      <c r="D356" s="18">
        <f t="shared" si="37"/>
      </c>
      <c r="E356" s="18">
        <f t="shared" si="38"/>
      </c>
      <c r="F356" s="18">
        <f t="shared" si="39"/>
      </c>
      <c r="G356" s="41">
        <f t="shared" si="40"/>
      </c>
      <c r="H356" s="19">
        <f t="shared" si="41"/>
      </c>
    </row>
    <row r="357" spans="2:8" ht="12.75">
      <c r="B357" s="47">
        <f t="shared" si="35"/>
      </c>
      <c r="C357" s="17">
        <f t="shared" si="36"/>
      </c>
      <c r="D357" s="18">
        <f t="shared" si="37"/>
      </c>
      <c r="E357" s="18">
        <f t="shared" si="38"/>
      </c>
      <c r="F357" s="18">
        <f t="shared" si="39"/>
      </c>
      <c r="G357" s="41">
        <f t="shared" si="40"/>
      </c>
      <c r="H357" s="19">
        <f t="shared" si="41"/>
      </c>
    </row>
    <row r="358" spans="2:8" ht="12.75">
      <c r="B358" s="47">
        <f t="shared" si="35"/>
      </c>
      <c r="C358" s="17">
        <f t="shared" si="36"/>
      </c>
      <c r="D358" s="18">
        <f t="shared" si="37"/>
      </c>
      <c r="E358" s="18">
        <f t="shared" si="38"/>
      </c>
      <c r="F358" s="18">
        <f t="shared" si="39"/>
      </c>
      <c r="G358" s="41">
        <f t="shared" si="40"/>
      </c>
      <c r="H358" s="19">
        <f t="shared" si="41"/>
      </c>
    </row>
    <row r="359" spans="2:8" ht="12.75">
      <c r="B359" s="47">
        <f t="shared" si="35"/>
      </c>
      <c r="C359" s="17">
        <f t="shared" si="36"/>
      </c>
      <c r="D359" s="18">
        <f t="shared" si="37"/>
      </c>
      <c r="E359" s="18">
        <f t="shared" si="38"/>
      </c>
      <c r="F359" s="18">
        <f t="shared" si="39"/>
      </c>
      <c r="G359" s="41">
        <f t="shared" si="40"/>
      </c>
      <c r="H359" s="19">
        <f t="shared" si="41"/>
      </c>
    </row>
    <row r="360" spans="2:8" ht="12.75">
      <c r="B360" s="47">
        <f t="shared" si="35"/>
      </c>
      <c r="C360" s="17">
        <f t="shared" si="36"/>
      </c>
      <c r="D360" s="18">
        <f t="shared" si="37"/>
      </c>
      <c r="E360" s="18">
        <f t="shared" si="38"/>
      </c>
      <c r="F360" s="18">
        <f t="shared" si="39"/>
      </c>
      <c r="G360" s="41">
        <f t="shared" si="40"/>
      </c>
      <c r="H360" s="19">
        <f t="shared" si="41"/>
      </c>
    </row>
    <row r="361" spans="2:8" ht="12.75">
      <c r="B361" s="47">
        <f t="shared" si="35"/>
      </c>
      <c r="C361" s="17">
        <f t="shared" si="36"/>
      </c>
      <c r="D361" s="18">
        <f t="shared" si="37"/>
      </c>
      <c r="E361" s="18">
        <f t="shared" si="38"/>
      </c>
      <c r="F361" s="18">
        <f t="shared" si="39"/>
      </c>
      <c r="G361" s="41">
        <f t="shared" si="40"/>
      </c>
      <c r="H361" s="19">
        <f t="shared" si="41"/>
      </c>
    </row>
    <row r="362" spans="2:8" ht="12.75">
      <c r="B362" s="47">
        <f t="shared" si="35"/>
      </c>
      <c r="C362" s="17">
        <f t="shared" si="36"/>
      </c>
      <c r="D362" s="18">
        <f t="shared" si="37"/>
      </c>
      <c r="E362" s="18">
        <f t="shared" si="38"/>
      </c>
      <c r="F362" s="18">
        <f t="shared" si="39"/>
      </c>
      <c r="G362" s="41">
        <f t="shared" si="40"/>
      </c>
      <c r="H362" s="19">
        <f t="shared" si="41"/>
      </c>
    </row>
    <row r="363" spans="2:8" ht="12.75">
      <c r="B363" s="47">
        <f t="shared" si="35"/>
      </c>
      <c r="C363" s="17">
        <f t="shared" si="36"/>
      </c>
      <c r="D363" s="18">
        <f t="shared" si="37"/>
      </c>
      <c r="E363" s="18">
        <f t="shared" si="38"/>
      </c>
      <c r="F363" s="18">
        <f t="shared" si="39"/>
      </c>
      <c r="G363" s="41">
        <f t="shared" si="40"/>
      </c>
      <c r="H363" s="19">
        <f t="shared" si="41"/>
      </c>
    </row>
    <row r="364" spans="2:8" ht="12.75">
      <c r="B364" s="47">
        <f t="shared" si="35"/>
      </c>
      <c r="C364" s="17">
        <f t="shared" si="36"/>
      </c>
      <c r="D364" s="18">
        <f t="shared" si="37"/>
      </c>
      <c r="E364" s="18">
        <f t="shared" si="38"/>
      </c>
      <c r="F364" s="18">
        <f t="shared" si="39"/>
      </c>
      <c r="G364" s="41">
        <f t="shared" si="40"/>
      </c>
      <c r="H364" s="19">
        <f t="shared" si="41"/>
      </c>
    </row>
    <row r="365" spans="2:8" ht="12.75">
      <c r="B365" s="47">
        <f t="shared" si="35"/>
      </c>
      <c r="C365" s="17">
        <f t="shared" si="36"/>
      </c>
      <c r="D365" s="18">
        <f t="shared" si="37"/>
      </c>
      <c r="E365" s="18">
        <f t="shared" si="38"/>
      </c>
      <c r="F365" s="18">
        <f t="shared" si="39"/>
      </c>
      <c r="G365" s="41">
        <f t="shared" si="40"/>
      </c>
      <c r="H365" s="19">
        <f t="shared" si="41"/>
      </c>
    </row>
    <row r="366" spans="2:8" ht="12.75">
      <c r="B366" s="47">
        <f t="shared" si="35"/>
      </c>
      <c r="C366" s="17">
        <f t="shared" si="36"/>
      </c>
      <c r="D366" s="18">
        <f t="shared" si="37"/>
      </c>
      <c r="E366" s="18">
        <f t="shared" si="38"/>
      </c>
      <c r="F366" s="18">
        <f t="shared" si="39"/>
      </c>
      <c r="G366" s="41">
        <f t="shared" si="40"/>
      </c>
      <c r="H366" s="19">
        <f t="shared" si="41"/>
      </c>
    </row>
    <row r="367" spans="2:8" ht="12.75">
      <c r="B367" s="47">
        <f t="shared" si="35"/>
      </c>
      <c r="C367" s="17">
        <f t="shared" si="36"/>
      </c>
      <c r="D367" s="18">
        <f t="shared" si="37"/>
      </c>
      <c r="E367" s="18">
        <f t="shared" si="38"/>
      </c>
      <c r="F367" s="18">
        <f t="shared" si="39"/>
      </c>
      <c r="G367" s="41">
        <f t="shared" si="40"/>
      </c>
      <c r="H367" s="19">
        <f t="shared" si="41"/>
      </c>
    </row>
    <row r="368" spans="2:8" ht="12.75">
      <c r="B368" s="47">
        <f t="shared" si="35"/>
      </c>
      <c r="C368" s="17">
        <f t="shared" si="36"/>
      </c>
      <c r="D368" s="18">
        <f t="shared" si="37"/>
      </c>
      <c r="E368" s="18">
        <f t="shared" si="38"/>
      </c>
      <c r="F368" s="18">
        <f t="shared" si="39"/>
      </c>
      <c r="G368" s="41">
        <f t="shared" si="40"/>
      </c>
      <c r="H368" s="19">
        <f t="shared" si="41"/>
      </c>
    </row>
    <row r="369" spans="2:8" ht="12.75">
      <c r="B369" s="47">
        <f t="shared" si="35"/>
      </c>
      <c r="C369" s="17">
        <f t="shared" si="36"/>
      </c>
      <c r="D369" s="18">
        <f t="shared" si="37"/>
      </c>
      <c r="E369" s="18">
        <f t="shared" si="38"/>
      </c>
      <c r="F369" s="18">
        <f t="shared" si="39"/>
      </c>
      <c r="G369" s="41">
        <f t="shared" si="40"/>
      </c>
      <c r="H369" s="19">
        <f t="shared" si="41"/>
      </c>
    </row>
    <row r="370" spans="2:8" ht="12.75">
      <c r="B370" s="47">
        <f t="shared" si="35"/>
      </c>
      <c r="C370" s="17">
        <f t="shared" si="36"/>
      </c>
      <c r="D370" s="18">
        <f t="shared" si="37"/>
      </c>
      <c r="E370" s="18">
        <f t="shared" si="38"/>
      </c>
      <c r="F370" s="18">
        <f t="shared" si="39"/>
      </c>
      <c r="G370" s="41">
        <f t="shared" si="40"/>
      </c>
      <c r="H370" s="19">
        <f t="shared" si="41"/>
      </c>
    </row>
    <row r="371" spans="2:8" ht="12.75">
      <c r="B371" s="47">
        <f t="shared" si="35"/>
      </c>
      <c r="C371" s="17">
        <f t="shared" si="36"/>
      </c>
      <c r="D371" s="18">
        <f t="shared" si="37"/>
      </c>
      <c r="E371" s="18">
        <f t="shared" si="38"/>
      </c>
      <c r="F371" s="18">
        <f t="shared" si="39"/>
      </c>
      <c r="G371" s="41">
        <f t="shared" si="40"/>
      </c>
      <c r="H371" s="19">
        <f t="shared" si="41"/>
      </c>
    </row>
    <row r="372" spans="2:8" ht="12.75">
      <c r="B372" s="47">
        <f t="shared" si="35"/>
      </c>
      <c r="C372" s="17">
        <f t="shared" si="36"/>
      </c>
      <c r="D372" s="18">
        <f t="shared" si="37"/>
      </c>
      <c r="E372" s="18">
        <f t="shared" si="38"/>
      </c>
      <c r="F372" s="18">
        <f t="shared" si="39"/>
      </c>
      <c r="G372" s="41">
        <f t="shared" si="40"/>
      </c>
      <c r="H372" s="19">
        <f t="shared" si="41"/>
      </c>
    </row>
    <row r="373" spans="2:8" ht="12.75">
      <c r="B373" s="47">
        <f t="shared" si="35"/>
      </c>
      <c r="C373" s="17">
        <f t="shared" si="36"/>
      </c>
      <c r="D373" s="18">
        <f t="shared" si="37"/>
      </c>
      <c r="E373" s="18">
        <f t="shared" si="38"/>
      </c>
      <c r="F373" s="18">
        <f t="shared" si="39"/>
      </c>
      <c r="G373" s="41">
        <f t="shared" si="40"/>
      </c>
      <c r="H373" s="19">
        <f t="shared" si="41"/>
      </c>
    </row>
    <row r="374" spans="2:8" ht="12.75">
      <c r="B374" s="47">
        <f t="shared" si="35"/>
      </c>
      <c r="C374" s="17">
        <f t="shared" si="36"/>
      </c>
      <c r="D374" s="18">
        <f t="shared" si="37"/>
      </c>
      <c r="E374" s="18">
        <f t="shared" si="38"/>
      </c>
      <c r="F374" s="18">
        <f t="shared" si="39"/>
      </c>
      <c r="G374" s="41">
        <f t="shared" si="40"/>
      </c>
      <c r="H374" s="19">
        <f t="shared" si="41"/>
      </c>
    </row>
    <row r="375" spans="2:8" ht="12.75">
      <c r="B375" s="47">
        <f t="shared" si="35"/>
      </c>
      <c r="C375" s="17">
        <f t="shared" si="36"/>
      </c>
      <c r="D375" s="18">
        <f t="shared" si="37"/>
      </c>
      <c r="E375" s="18">
        <f t="shared" si="38"/>
      </c>
      <c r="F375" s="18">
        <f t="shared" si="39"/>
      </c>
      <c r="G375" s="41">
        <f t="shared" si="40"/>
      </c>
      <c r="H375" s="19">
        <f t="shared" si="41"/>
      </c>
    </row>
    <row r="376" spans="2:8" ht="12.75">
      <c r="B376" s="47">
        <f t="shared" si="35"/>
      </c>
      <c r="C376" s="17">
        <f t="shared" si="36"/>
      </c>
      <c r="D376" s="18">
        <f t="shared" si="37"/>
      </c>
      <c r="E376" s="18">
        <f t="shared" si="38"/>
      </c>
      <c r="F376" s="18">
        <f t="shared" si="39"/>
      </c>
      <c r="G376" s="41">
        <f t="shared" si="40"/>
      </c>
      <c r="H376" s="19">
        <f t="shared" si="41"/>
      </c>
    </row>
    <row r="377" spans="2:8" ht="12.75">
      <c r="B377" s="47">
        <f t="shared" si="35"/>
      </c>
      <c r="C377" s="17">
        <f t="shared" si="36"/>
      </c>
      <c r="D377" s="18">
        <f t="shared" si="37"/>
      </c>
      <c r="E377" s="18">
        <f t="shared" si="38"/>
      </c>
      <c r="F377" s="18">
        <f t="shared" si="39"/>
      </c>
      <c r="G377" s="41">
        <f t="shared" si="40"/>
      </c>
      <c r="H377" s="19">
        <f t="shared" si="41"/>
      </c>
    </row>
    <row r="378" spans="2:8" ht="12.75">
      <c r="B378" s="47">
        <f t="shared" si="35"/>
      </c>
      <c r="C378" s="17">
        <f t="shared" si="36"/>
      </c>
      <c r="D378" s="18">
        <f t="shared" si="37"/>
      </c>
      <c r="E378" s="18">
        <f t="shared" si="38"/>
      </c>
      <c r="F378" s="18">
        <f t="shared" si="39"/>
      </c>
      <c r="G378" s="41">
        <f t="shared" si="40"/>
      </c>
      <c r="H378" s="19">
        <f t="shared" si="41"/>
      </c>
    </row>
    <row r="379" spans="2:8" ht="12.75">
      <c r="B379" s="47">
        <f t="shared" si="35"/>
      </c>
      <c r="C379" s="17">
        <f t="shared" si="36"/>
      </c>
      <c r="D379" s="18">
        <f t="shared" si="37"/>
      </c>
      <c r="E379" s="18">
        <f t="shared" si="38"/>
      </c>
      <c r="F379" s="18">
        <f t="shared" si="39"/>
      </c>
      <c r="G379" s="41">
        <f t="shared" si="40"/>
      </c>
      <c r="H379" s="19">
        <f t="shared" si="41"/>
      </c>
    </row>
    <row r="380" spans="2:8" ht="12.75">
      <c r="B380" s="47">
        <f t="shared" si="35"/>
      </c>
      <c r="C380" s="17">
        <f t="shared" si="36"/>
      </c>
      <c r="D380" s="18">
        <f t="shared" si="37"/>
      </c>
      <c r="E380" s="18">
        <f t="shared" si="38"/>
      </c>
      <c r="F380" s="18">
        <f t="shared" si="39"/>
      </c>
      <c r="G380" s="41">
        <f t="shared" si="40"/>
      </c>
      <c r="H380" s="19">
        <f t="shared" si="41"/>
      </c>
    </row>
    <row r="381" spans="2:8" ht="12.75">
      <c r="B381" s="47">
        <f t="shared" si="35"/>
      </c>
      <c r="C381" s="17">
        <f t="shared" si="36"/>
      </c>
      <c r="D381" s="18">
        <f t="shared" si="37"/>
      </c>
      <c r="E381" s="18">
        <f t="shared" si="38"/>
      </c>
      <c r="F381" s="18">
        <f t="shared" si="39"/>
      </c>
      <c r="G381" s="41">
        <f t="shared" si="40"/>
      </c>
      <c r="H381" s="19">
        <f t="shared" si="41"/>
      </c>
    </row>
    <row r="382" spans="2:8" ht="12.75">
      <c r="B382" s="47">
        <f t="shared" si="35"/>
      </c>
      <c r="C382" s="17">
        <f t="shared" si="36"/>
      </c>
      <c r="D382" s="18">
        <f t="shared" si="37"/>
      </c>
      <c r="E382" s="18">
        <f t="shared" si="38"/>
      </c>
      <c r="F382" s="18">
        <f t="shared" si="39"/>
      </c>
      <c r="G382" s="41">
        <f t="shared" si="40"/>
      </c>
      <c r="H382" s="19">
        <f t="shared" si="41"/>
      </c>
    </row>
    <row r="383" spans="2:8" ht="12.75">
      <c r="B383" s="47">
        <f t="shared" si="35"/>
      </c>
      <c r="C383" s="17">
        <f t="shared" si="36"/>
      </c>
      <c r="D383" s="18">
        <f t="shared" si="37"/>
      </c>
      <c r="E383" s="18">
        <f t="shared" si="38"/>
      </c>
      <c r="F383" s="18">
        <f t="shared" si="39"/>
      </c>
      <c r="G383" s="41">
        <f t="shared" si="40"/>
      </c>
      <c r="H383" s="19">
        <f t="shared" si="41"/>
      </c>
    </row>
    <row r="384" spans="2:8" ht="12.75">
      <c r="B384" s="47">
        <f t="shared" si="35"/>
      </c>
      <c r="C384" s="17">
        <f t="shared" si="36"/>
      </c>
      <c r="D384" s="18">
        <f t="shared" si="37"/>
      </c>
      <c r="E384" s="18">
        <f t="shared" si="38"/>
      </c>
      <c r="F384" s="18">
        <f t="shared" si="39"/>
      </c>
      <c r="G384" s="41">
        <f t="shared" si="40"/>
      </c>
      <c r="H384" s="19">
        <f t="shared" si="41"/>
      </c>
    </row>
    <row r="385" spans="2:8" ht="12.75">
      <c r="B385" s="47">
        <f t="shared" si="35"/>
      </c>
      <c r="C385" s="17">
        <f t="shared" si="36"/>
      </c>
      <c r="D385" s="18">
        <f t="shared" si="37"/>
      </c>
      <c r="E385" s="18">
        <f t="shared" si="38"/>
      </c>
      <c r="F385" s="18">
        <f t="shared" si="39"/>
      </c>
      <c r="G385" s="41">
        <f t="shared" si="40"/>
      </c>
      <c r="H385" s="19">
        <f t="shared" si="41"/>
      </c>
    </row>
    <row r="386" spans="2:8" ht="12.75">
      <c r="B386" s="47">
        <f t="shared" si="35"/>
      </c>
      <c r="C386" s="17">
        <f t="shared" si="36"/>
      </c>
      <c r="D386" s="18">
        <f t="shared" si="37"/>
      </c>
      <c r="E386" s="18">
        <f t="shared" si="38"/>
      </c>
      <c r="F386" s="18">
        <f t="shared" si="39"/>
      </c>
      <c r="G386" s="41">
        <f t="shared" si="40"/>
      </c>
      <c r="H386" s="19">
        <f t="shared" si="41"/>
      </c>
    </row>
    <row r="387" spans="2:8" ht="12.75">
      <c r="B387" s="47">
        <f t="shared" si="35"/>
      </c>
      <c r="C387" s="17">
        <f t="shared" si="36"/>
      </c>
      <c r="D387" s="18">
        <f t="shared" si="37"/>
      </c>
      <c r="E387" s="18">
        <f t="shared" si="38"/>
      </c>
      <c r="F387" s="18">
        <f t="shared" si="39"/>
      </c>
      <c r="G387" s="41">
        <f t="shared" si="40"/>
      </c>
      <c r="H387" s="19">
        <f t="shared" si="41"/>
      </c>
    </row>
    <row r="388" spans="2:8" ht="12.75">
      <c r="B388" s="47">
        <f t="shared" si="35"/>
      </c>
      <c r="C388" s="17">
        <f t="shared" si="36"/>
      </c>
      <c r="D388" s="18">
        <f t="shared" si="37"/>
      </c>
      <c r="E388" s="18">
        <f t="shared" si="38"/>
      </c>
      <c r="F388" s="18">
        <f t="shared" si="39"/>
      </c>
      <c r="G388" s="41">
        <f t="shared" si="40"/>
      </c>
      <c r="H388" s="19">
        <f t="shared" si="41"/>
      </c>
    </row>
    <row r="389" spans="2:8" ht="12.75">
      <c r="B389" s="47">
        <f t="shared" si="35"/>
      </c>
      <c r="C389" s="17">
        <f t="shared" si="36"/>
      </c>
      <c r="D389" s="18">
        <f t="shared" si="37"/>
      </c>
      <c r="E389" s="18">
        <f t="shared" si="38"/>
      </c>
      <c r="F389" s="18">
        <f t="shared" si="39"/>
      </c>
      <c r="G389" s="41">
        <f t="shared" si="40"/>
      </c>
      <c r="H389" s="19">
        <f t="shared" si="41"/>
      </c>
    </row>
    <row r="390" spans="2:8" ht="12.75">
      <c r="B390" s="47">
        <f t="shared" si="35"/>
      </c>
      <c r="C390" s="17">
        <f t="shared" si="36"/>
      </c>
      <c r="D390" s="18">
        <f t="shared" si="37"/>
      </c>
      <c r="E390" s="18">
        <f t="shared" si="38"/>
      </c>
      <c r="F390" s="18">
        <f t="shared" si="39"/>
      </c>
      <c r="G390" s="41">
        <f t="shared" si="40"/>
      </c>
      <c r="H390" s="19">
        <f t="shared" si="41"/>
      </c>
    </row>
    <row r="391" spans="2:8" ht="12.75">
      <c r="B391" s="47">
        <f t="shared" si="35"/>
      </c>
      <c r="C391" s="17">
        <f t="shared" si="36"/>
      </c>
      <c r="D391" s="18">
        <f t="shared" si="37"/>
      </c>
      <c r="E391" s="18">
        <f t="shared" si="38"/>
      </c>
      <c r="F391" s="18">
        <f t="shared" si="39"/>
      </c>
      <c r="G391" s="41">
        <f t="shared" si="40"/>
      </c>
      <c r="H391" s="19">
        <f t="shared" si="41"/>
      </c>
    </row>
    <row r="392" spans="2:8" ht="12.75">
      <c r="B392" s="47">
        <f t="shared" si="35"/>
      </c>
      <c r="C392" s="17">
        <f t="shared" si="36"/>
      </c>
      <c r="D392" s="18">
        <f t="shared" si="37"/>
      </c>
      <c r="E392" s="18">
        <f t="shared" si="38"/>
      </c>
      <c r="F392" s="18">
        <f t="shared" si="39"/>
      </c>
      <c r="G392" s="41">
        <f t="shared" si="40"/>
      </c>
      <c r="H392" s="19">
        <f t="shared" si="41"/>
      </c>
    </row>
    <row r="393" spans="2:8" ht="12.75">
      <c r="B393" s="47">
        <f t="shared" si="35"/>
      </c>
      <c r="C393" s="17">
        <f t="shared" si="36"/>
      </c>
      <c r="D393" s="18">
        <f t="shared" si="37"/>
      </c>
      <c r="E393" s="18">
        <f t="shared" si="38"/>
      </c>
      <c r="F393" s="18">
        <f t="shared" si="39"/>
      </c>
      <c r="G393" s="41">
        <f t="shared" si="40"/>
      </c>
      <c r="H393" s="19">
        <f t="shared" si="41"/>
      </c>
    </row>
    <row r="394" spans="2:8" ht="12.75">
      <c r="B394" s="47">
        <f t="shared" si="35"/>
      </c>
      <c r="C394" s="17">
        <f t="shared" si="36"/>
      </c>
      <c r="D394" s="18">
        <f t="shared" si="37"/>
      </c>
      <c r="E394" s="18">
        <f t="shared" si="38"/>
      </c>
      <c r="F394" s="18">
        <f t="shared" si="39"/>
      </c>
      <c r="G394" s="41">
        <f t="shared" si="40"/>
      </c>
      <c r="H394" s="19">
        <f t="shared" si="41"/>
      </c>
    </row>
    <row r="395" spans="2:8" ht="12.75">
      <c r="B395" s="47">
        <f t="shared" si="35"/>
      </c>
      <c r="C395" s="17">
        <f t="shared" si="36"/>
      </c>
      <c r="D395" s="18">
        <f t="shared" si="37"/>
      </c>
      <c r="E395" s="18">
        <f t="shared" si="38"/>
      </c>
      <c r="F395" s="18">
        <f t="shared" si="39"/>
      </c>
      <c r="G395" s="41">
        <f t="shared" si="40"/>
      </c>
      <c r="H395" s="19">
        <f t="shared" si="41"/>
      </c>
    </row>
    <row r="396" spans="2:8" ht="12.75">
      <c r="B396" s="47">
        <f t="shared" si="35"/>
      </c>
      <c r="C396" s="17">
        <f t="shared" si="36"/>
      </c>
      <c r="D396" s="18">
        <f t="shared" si="37"/>
      </c>
      <c r="E396" s="18">
        <f t="shared" si="38"/>
      </c>
      <c r="F396" s="18">
        <f t="shared" si="39"/>
      </c>
      <c r="G396" s="41">
        <f t="shared" si="40"/>
      </c>
      <c r="H396" s="19">
        <f t="shared" si="41"/>
      </c>
    </row>
    <row r="397" spans="2:8" ht="12.75">
      <c r="B397" s="47">
        <f t="shared" si="35"/>
      </c>
      <c r="C397" s="17">
        <f t="shared" si="36"/>
      </c>
      <c r="D397" s="18">
        <f t="shared" si="37"/>
      </c>
      <c r="E397" s="18">
        <f t="shared" si="38"/>
      </c>
      <c r="F397" s="18">
        <f t="shared" si="39"/>
      </c>
      <c r="G397" s="41">
        <f t="shared" si="40"/>
      </c>
      <c r="H397" s="19">
        <f t="shared" si="41"/>
      </c>
    </row>
    <row r="398" spans="2:8" ht="12.75">
      <c r="B398" s="47">
        <f t="shared" si="35"/>
      </c>
      <c r="C398" s="17">
        <f t="shared" si="36"/>
      </c>
      <c r="D398" s="18">
        <f t="shared" si="37"/>
      </c>
      <c r="E398" s="18">
        <f t="shared" si="38"/>
      </c>
      <c r="F398" s="18">
        <f t="shared" si="39"/>
      </c>
      <c r="G398" s="41">
        <f t="shared" si="40"/>
      </c>
      <c r="H398" s="19">
        <f t="shared" si="41"/>
      </c>
    </row>
    <row r="399" spans="2:8" ht="12.75">
      <c r="B399" s="47">
        <f t="shared" si="35"/>
      </c>
      <c r="C399" s="17">
        <f t="shared" si="36"/>
      </c>
      <c r="D399" s="18">
        <f t="shared" si="37"/>
      </c>
      <c r="E399" s="18">
        <f t="shared" si="38"/>
      </c>
      <c r="F399" s="18">
        <f t="shared" si="39"/>
      </c>
      <c r="G399" s="41">
        <f t="shared" si="40"/>
      </c>
      <c r="H399" s="19">
        <f t="shared" si="41"/>
      </c>
    </row>
    <row r="400" spans="2:8" ht="12.75">
      <c r="B400" s="47">
        <f t="shared" si="35"/>
      </c>
      <c r="C400" s="17">
        <f t="shared" si="36"/>
      </c>
      <c r="D400" s="18">
        <f t="shared" si="37"/>
      </c>
      <c r="E400" s="18">
        <f t="shared" si="38"/>
      </c>
      <c r="F400" s="18">
        <f t="shared" si="39"/>
      </c>
      <c r="G400" s="41">
        <f t="shared" si="40"/>
      </c>
      <c r="H400" s="19">
        <f t="shared" si="41"/>
      </c>
    </row>
    <row r="401" spans="2:8" ht="12.75">
      <c r="B401" s="47">
        <f t="shared" si="35"/>
      </c>
      <c r="C401" s="17">
        <f t="shared" si="36"/>
      </c>
      <c r="D401" s="18">
        <f t="shared" si="37"/>
      </c>
      <c r="E401" s="18">
        <f t="shared" si="38"/>
      </c>
      <c r="F401" s="18">
        <f t="shared" si="39"/>
      </c>
      <c r="G401" s="41">
        <f t="shared" si="40"/>
      </c>
      <c r="H401" s="19">
        <f t="shared" si="41"/>
      </c>
    </row>
    <row r="402" spans="2:8" ht="12.75">
      <c r="B402" s="47">
        <f t="shared" si="35"/>
      </c>
      <c r="C402" s="17">
        <f t="shared" si="36"/>
      </c>
      <c r="D402" s="18">
        <f t="shared" si="37"/>
      </c>
      <c r="E402" s="18">
        <f t="shared" si="38"/>
      </c>
      <c r="F402" s="18">
        <f t="shared" si="39"/>
      </c>
      <c r="G402" s="41">
        <f t="shared" si="40"/>
      </c>
      <c r="H402" s="19">
        <f t="shared" si="41"/>
      </c>
    </row>
    <row r="403" spans="2:8" ht="12.75">
      <c r="B403" s="47">
        <f t="shared" si="35"/>
      </c>
      <c r="C403" s="17">
        <f t="shared" si="36"/>
      </c>
      <c r="D403" s="18">
        <f t="shared" si="37"/>
      </c>
      <c r="E403" s="18">
        <f t="shared" si="38"/>
      </c>
      <c r="F403" s="18">
        <f t="shared" si="39"/>
      </c>
      <c r="G403" s="41">
        <f t="shared" si="40"/>
      </c>
      <c r="H403" s="19">
        <f t="shared" si="41"/>
      </c>
    </row>
    <row r="404" spans="2:8" ht="12.75">
      <c r="B404" s="47">
        <f t="shared" si="35"/>
      </c>
      <c r="C404" s="17">
        <f t="shared" si="36"/>
      </c>
      <c r="D404" s="18">
        <f t="shared" si="37"/>
      </c>
      <c r="E404" s="18">
        <f t="shared" si="38"/>
      </c>
      <c r="F404" s="18">
        <f t="shared" si="39"/>
      </c>
      <c r="G404" s="41">
        <f t="shared" si="40"/>
      </c>
      <c r="H404" s="19">
        <f t="shared" si="41"/>
      </c>
    </row>
    <row r="405" spans="2:8" ht="12.75">
      <c r="B405" s="47">
        <f t="shared" si="35"/>
      </c>
      <c r="C405" s="17">
        <f t="shared" si="36"/>
      </c>
      <c r="D405" s="18">
        <f t="shared" si="37"/>
      </c>
      <c r="E405" s="18">
        <f t="shared" si="38"/>
      </c>
      <c r="F405" s="18">
        <f t="shared" si="39"/>
      </c>
      <c r="G405" s="41">
        <f t="shared" si="40"/>
      </c>
      <c r="H405" s="19">
        <f t="shared" si="41"/>
      </c>
    </row>
    <row r="406" spans="2:8" ht="12.75">
      <c r="B406" s="47">
        <f t="shared" si="35"/>
      </c>
      <c r="C406" s="17">
        <f t="shared" si="36"/>
      </c>
      <c r="D406" s="18">
        <f t="shared" si="37"/>
      </c>
      <c r="E406" s="18">
        <f t="shared" si="38"/>
      </c>
      <c r="F406" s="18">
        <f t="shared" si="39"/>
      </c>
      <c r="G406" s="41">
        <f t="shared" si="40"/>
      </c>
      <c r="H406" s="19">
        <f t="shared" si="41"/>
      </c>
    </row>
    <row r="407" spans="2:8" ht="12.75">
      <c r="B407" s="47">
        <f t="shared" si="35"/>
      </c>
      <c r="C407" s="17">
        <f t="shared" si="36"/>
      </c>
      <c r="D407" s="18">
        <f t="shared" si="37"/>
      </c>
      <c r="E407" s="18">
        <f t="shared" si="38"/>
      </c>
      <c r="F407" s="18">
        <f t="shared" si="39"/>
      </c>
      <c r="G407" s="41">
        <f t="shared" si="40"/>
      </c>
      <c r="H407" s="19">
        <f t="shared" si="41"/>
      </c>
    </row>
    <row r="408" spans="2:8" ht="12.75">
      <c r="B408" s="47">
        <f t="shared" si="35"/>
      </c>
      <c r="C408" s="17">
        <f t="shared" si="36"/>
      </c>
      <c r="D408" s="18">
        <f t="shared" si="37"/>
      </c>
      <c r="E408" s="18">
        <f t="shared" si="38"/>
      </c>
      <c r="F408" s="18">
        <f t="shared" si="39"/>
      </c>
      <c r="G408" s="41">
        <f t="shared" si="40"/>
      </c>
      <c r="H408" s="19">
        <f t="shared" si="41"/>
      </c>
    </row>
    <row r="409" spans="2:8" ht="12.75">
      <c r="B409" s="47">
        <f aca="true" t="shared" si="42" ref="B409:B472">pagam.Num</f>
      </c>
      <c r="C409" s="17">
        <f aca="true" t="shared" si="43" ref="C409:C472">Mostra.Data</f>
      </c>
      <c r="D409" s="18">
        <f aca="true" t="shared" si="44" ref="D409:D472">Bil.Iniz</f>
      </c>
      <c r="E409" s="18">
        <f aca="true" t="shared" si="45" ref="E409:E472">Interesse</f>
      </c>
      <c r="F409" s="18">
        <f aca="true" t="shared" si="46" ref="F409:F472">Capitale</f>
      </c>
      <c r="G409" s="41">
        <f aca="true" t="shared" si="47" ref="G409:G472">Bilancio.finale</f>
      </c>
      <c r="H409" s="19">
        <f aca="true" t="shared" si="48" ref="H409:H472">Interesse.Comp</f>
      </c>
    </row>
    <row r="410" spans="2:8" ht="12.75">
      <c r="B410" s="47">
        <f t="shared" si="42"/>
      </c>
      <c r="C410" s="17">
        <f t="shared" si="43"/>
      </c>
      <c r="D410" s="18">
        <f t="shared" si="44"/>
      </c>
      <c r="E410" s="18">
        <f t="shared" si="45"/>
      </c>
      <c r="F410" s="18">
        <f t="shared" si="46"/>
      </c>
      <c r="G410" s="41">
        <f t="shared" si="47"/>
      </c>
      <c r="H410" s="19">
        <f t="shared" si="48"/>
      </c>
    </row>
    <row r="411" spans="2:8" ht="12.75">
      <c r="B411" s="47">
        <f t="shared" si="42"/>
      </c>
      <c r="C411" s="17">
        <f t="shared" si="43"/>
      </c>
      <c r="D411" s="18">
        <f t="shared" si="44"/>
      </c>
      <c r="E411" s="18">
        <f t="shared" si="45"/>
      </c>
      <c r="F411" s="18">
        <f t="shared" si="46"/>
      </c>
      <c r="G411" s="41">
        <f t="shared" si="47"/>
      </c>
      <c r="H411" s="19">
        <f t="shared" si="48"/>
      </c>
    </row>
    <row r="412" spans="2:8" ht="12.75">
      <c r="B412" s="47">
        <f t="shared" si="42"/>
      </c>
      <c r="C412" s="17">
        <f t="shared" si="43"/>
      </c>
      <c r="D412" s="18">
        <f t="shared" si="44"/>
      </c>
      <c r="E412" s="18">
        <f t="shared" si="45"/>
      </c>
      <c r="F412" s="18">
        <f t="shared" si="46"/>
      </c>
      <c r="G412" s="41">
        <f t="shared" si="47"/>
      </c>
      <c r="H412" s="19">
        <f t="shared" si="48"/>
      </c>
    </row>
    <row r="413" spans="2:8" ht="12.75">
      <c r="B413" s="47">
        <f t="shared" si="42"/>
      </c>
      <c r="C413" s="17">
        <f t="shared" si="43"/>
      </c>
      <c r="D413" s="18">
        <f t="shared" si="44"/>
      </c>
      <c r="E413" s="18">
        <f t="shared" si="45"/>
      </c>
      <c r="F413" s="18">
        <f t="shared" si="46"/>
      </c>
      <c r="G413" s="41">
        <f t="shared" si="47"/>
      </c>
      <c r="H413" s="19">
        <f t="shared" si="48"/>
      </c>
    </row>
    <row r="414" spans="2:8" ht="12.75">
      <c r="B414" s="47">
        <f t="shared" si="42"/>
      </c>
      <c r="C414" s="17">
        <f t="shared" si="43"/>
      </c>
      <c r="D414" s="18">
        <f t="shared" si="44"/>
      </c>
      <c r="E414" s="18">
        <f t="shared" si="45"/>
      </c>
      <c r="F414" s="18">
        <f t="shared" si="46"/>
      </c>
      <c r="G414" s="41">
        <f t="shared" si="47"/>
      </c>
      <c r="H414" s="19">
        <f t="shared" si="48"/>
      </c>
    </row>
    <row r="415" spans="2:8" ht="12.75">
      <c r="B415" s="47">
        <f t="shared" si="42"/>
      </c>
      <c r="C415" s="17">
        <f t="shared" si="43"/>
      </c>
      <c r="D415" s="18">
        <f t="shared" si="44"/>
      </c>
      <c r="E415" s="18">
        <f t="shared" si="45"/>
      </c>
      <c r="F415" s="18">
        <f t="shared" si="46"/>
      </c>
      <c r="G415" s="41">
        <f t="shared" si="47"/>
      </c>
      <c r="H415" s="19">
        <f t="shared" si="48"/>
      </c>
    </row>
    <row r="416" spans="2:8" ht="12.75">
      <c r="B416" s="47">
        <f t="shared" si="42"/>
      </c>
      <c r="C416" s="17">
        <f t="shared" si="43"/>
      </c>
      <c r="D416" s="18">
        <f t="shared" si="44"/>
      </c>
      <c r="E416" s="18">
        <f t="shared" si="45"/>
      </c>
      <c r="F416" s="18">
        <f t="shared" si="46"/>
      </c>
      <c r="G416" s="41">
        <f t="shared" si="47"/>
      </c>
      <c r="H416" s="19">
        <f t="shared" si="48"/>
      </c>
    </row>
    <row r="417" spans="2:8" ht="12.75">
      <c r="B417" s="47">
        <f t="shared" si="42"/>
      </c>
      <c r="C417" s="17">
        <f t="shared" si="43"/>
      </c>
      <c r="D417" s="18">
        <f t="shared" si="44"/>
      </c>
      <c r="E417" s="18">
        <f t="shared" si="45"/>
      </c>
      <c r="F417" s="18">
        <f t="shared" si="46"/>
      </c>
      <c r="G417" s="41">
        <f t="shared" si="47"/>
      </c>
      <c r="H417" s="19">
        <f t="shared" si="48"/>
      </c>
    </row>
    <row r="418" spans="2:8" ht="12.75">
      <c r="B418" s="47">
        <f t="shared" si="42"/>
      </c>
      <c r="C418" s="17">
        <f t="shared" si="43"/>
      </c>
      <c r="D418" s="18">
        <f t="shared" si="44"/>
      </c>
      <c r="E418" s="18">
        <f t="shared" si="45"/>
      </c>
      <c r="F418" s="18">
        <f t="shared" si="46"/>
      </c>
      <c r="G418" s="41">
        <f t="shared" si="47"/>
      </c>
      <c r="H418" s="19">
        <f t="shared" si="48"/>
      </c>
    </row>
    <row r="419" spans="2:8" ht="12.75">
      <c r="B419" s="47">
        <f t="shared" si="42"/>
      </c>
      <c r="C419" s="17">
        <f t="shared" si="43"/>
      </c>
      <c r="D419" s="18">
        <f t="shared" si="44"/>
      </c>
      <c r="E419" s="18">
        <f t="shared" si="45"/>
      </c>
      <c r="F419" s="18">
        <f t="shared" si="46"/>
      </c>
      <c r="G419" s="41">
        <f t="shared" si="47"/>
      </c>
      <c r="H419" s="19">
        <f t="shared" si="48"/>
      </c>
    </row>
    <row r="420" spans="2:8" ht="12.75">
      <c r="B420" s="47">
        <f t="shared" si="42"/>
      </c>
      <c r="C420" s="17">
        <f t="shared" si="43"/>
      </c>
      <c r="D420" s="18">
        <f t="shared" si="44"/>
      </c>
      <c r="E420" s="18">
        <f t="shared" si="45"/>
      </c>
      <c r="F420" s="18">
        <f t="shared" si="46"/>
      </c>
      <c r="G420" s="41">
        <f t="shared" si="47"/>
      </c>
      <c r="H420" s="19">
        <f t="shared" si="48"/>
      </c>
    </row>
    <row r="421" spans="2:8" ht="12.75">
      <c r="B421" s="47">
        <f t="shared" si="42"/>
      </c>
      <c r="C421" s="17">
        <f t="shared" si="43"/>
      </c>
      <c r="D421" s="18">
        <f t="shared" si="44"/>
      </c>
      <c r="E421" s="18">
        <f t="shared" si="45"/>
      </c>
      <c r="F421" s="18">
        <f t="shared" si="46"/>
      </c>
      <c r="G421" s="41">
        <f t="shared" si="47"/>
      </c>
      <c r="H421" s="19">
        <f t="shared" si="48"/>
      </c>
    </row>
    <row r="422" spans="2:8" ht="12.75">
      <c r="B422" s="47">
        <f t="shared" si="42"/>
      </c>
      <c r="C422" s="17">
        <f t="shared" si="43"/>
      </c>
      <c r="D422" s="18">
        <f t="shared" si="44"/>
      </c>
      <c r="E422" s="18">
        <f t="shared" si="45"/>
      </c>
      <c r="F422" s="18">
        <f t="shared" si="46"/>
      </c>
      <c r="G422" s="41">
        <f t="shared" si="47"/>
      </c>
      <c r="H422" s="19">
        <f t="shared" si="48"/>
      </c>
    </row>
    <row r="423" spans="2:8" ht="12.75">
      <c r="B423" s="47">
        <f t="shared" si="42"/>
      </c>
      <c r="C423" s="17">
        <f t="shared" si="43"/>
      </c>
      <c r="D423" s="18">
        <f t="shared" si="44"/>
      </c>
      <c r="E423" s="18">
        <f t="shared" si="45"/>
      </c>
      <c r="F423" s="18">
        <f t="shared" si="46"/>
      </c>
      <c r="G423" s="41">
        <f t="shared" si="47"/>
      </c>
      <c r="H423" s="19">
        <f t="shared" si="48"/>
      </c>
    </row>
    <row r="424" spans="2:8" ht="12.75">
      <c r="B424" s="47">
        <f t="shared" si="42"/>
      </c>
      <c r="C424" s="17">
        <f t="shared" si="43"/>
      </c>
      <c r="D424" s="18">
        <f t="shared" si="44"/>
      </c>
      <c r="E424" s="18">
        <f t="shared" si="45"/>
      </c>
      <c r="F424" s="18">
        <f t="shared" si="46"/>
      </c>
      <c r="G424" s="41">
        <f t="shared" si="47"/>
      </c>
      <c r="H424" s="19">
        <f t="shared" si="48"/>
      </c>
    </row>
    <row r="425" spans="2:8" ht="12.75">
      <c r="B425" s="47">
        <f t="shared" si="42"/>
      </c>
      <c r="C425" s="17">
        <f t="shared" si="43"/>
      </c>
      <c r="D425" s="18">
        <f t="shared" si="44"/>
      </c>
      <c r="E425" s="18">
        <f t="shared" si="45"/>
      </c>
      <c r="F425" s="18">
        <f t="shared" si="46"/>
      </c>
      <c r="G425" s="41">
        <f t="shared" si="47"/>
      </c>
      <c r="H425" s="19">
        <f t="shared" si="48"/>
      </c>
    </row>
    <row r="426" spans="2:8" ht="12.75">
      <c r="B426" s="47">
        <f t="shared" si="42"/>
      </c>
      <c r="C426" s="17">
        <f t="shared" si="43"/>
      </c>
      <c r="D426" s="18">
        <f t="shared" si="44"/>
      </c>
      <c r="E426" s="18">
        <f t="shared" si="45"/>
      </c>
      <c r="F426" s="18">
        <f t="shared" si="46"/>
      </c>
      <c r="G426" s="41">
        <f t="shared" si="47"/>
      </c>
      <c r="H426" s="19">
        <f t="shared" si="48"/>
      </c>
    </row>
    <row r="427" spans="2:8" ht="12.75">
      <c r="B427" s="47">
        <f t="shared" si="42"/>
      </c>
      <c r="C427" s="17">
        <f t="shared" si="43"/>
      </c>
      <c r="D427" s="18">
        <f t="shared" si="44"/>
      </c>
      <c r="E427" s="18">
        <f t="shared" si="45"/>
      </c>
      <c r="F427" s="18">
        <f t="shared" si="46"/>
      </c>
      <c r="G427" s="41">
        <f t="shared" si="47"/>
      </c>
      <c r="H427" s="19">
        <f t="shared" si="48"/>
      </c>
    </row>
    <row r="428" spans="2:8" ht="12.75">
      <c r="B428" s="47">
        <f t="shared" si="42"/>
      </c>
      <c r="C428" s="17">
        <f t="shared" si="43"/>
      </c>
      <c r="D428" s="18">
        <f t="shared" si="44"/>
      </c>
      <c r="E428" s="18">
        <f t="shared" si="45"/>
      </c>
      <c r="F428" s="18">
        <f t="shared" si="46"/>
      </c>
      <c r="G428" s="41">
        <f t="shared" si="47"/>
      </c>
      <c r="H428" s="19">
        <f t="shared" si="48"/>
      </c>
    </row>
    <row r="429" spans="2:8" ht="12.75">
      <c r="B429" s="47">
        <f t="shared" si="42"/>
      </c>
      <c r="C429" s="17">
        <f t="shared" si="43"/>
      </c>
      <c r="D429" s="18">
        <f t="shared" si="44"/>
      </c>
      <c r="E429" s="18">
        <f t="shared" si="45"/>
      </c>
      <c r="F429" s="18">
        <f t="shared" si="46"/>
      </c>
      <c r="G429" s="41">
        <f t="shared" si="47"/>
      </c>
      <c r="H429" s="19">
        <f t="shared" si="48"/>
      </c>
    </row>
    <row r="430" spans="2:8" ht="12.75">
      <c r="B430" s="47">
        <f t="shared" si="42"/>
      </c>
      <c r="C430" s="17">
        <f t="shared" si="43"/>
      </c>
      <c r="D430" s="18">
        <f t="shared" si="44"/>
      </c>
      <c r="E430" s="18">
        <f t="shared" si="45"/>
      </c>
      <c r="F430" s="18">
        <f t="shared" si="46"/>
      </c>
      <c r="G430" s="41">
        <f t="shared" si="47"/>
      </c>
      <c r="H430" s="19">
        <f t="shared" si="48"/>
      </c>
    </row>
    <row r="431" spans="2:8" ht="12.75">
      <c r="B431" s="47">
        <f t="shared" si="42"/>
      </c>
      <c r="C431" s="17">
        <f t="shared" si="43"/>
      </c>
      <c r="D431" s="18">
        <f t="shared" si="44"/>
      </c>
      <c r="E431" s="18">
        <f t="shared" si="45"/>
      </c>
      <c r="F431" s="18">
        <f t="shared" si="46"/>
      </c>
      <c r="G431" s="41">
        <f t="shared" si="47"/>
      </c>
      <c r="H431" s="19">
        <f t="shared" si="48"/>
      </c>
    </row>
    <row r="432" spans="2:8" ht="12.75">
      <c r="B432" s="47">
        <f t="shared" si="42"/>
      </c>
      <c r="C432" s="17">
        <f t="shared" si="43"/>
      </c>
      <c r="D432" s="18">
        <f t="shared" si="44"/>
      </c>
      <c r="E432" s="18">
        <f t="shared" si="45"/>
      </c>
      <c r="F432" s="18">
        <f t="shared" si="46"/>
      </c>
      <c r="G432" s="41">
        <f t="shared" si="47"/>
      </c>
      <c r="H432" s="19">
        <f t="shared" si="48"/>
      </c>
    </row>
    <row r="433" spans="2:8" ht="12.75">
      <c r="B433" s="47">
        <f t="shared" si="42"/>
      </c>
      <c r="C433" s="17">
        <f t="shared" si="43"/>
      </c>
      <c r="D433" s="18">
        <f t="shared" si="44"/>
      </c>
      <c r="E433" s="18">
        <f t="shared" si="45"/>
      </c>
      <c r="F433" s="18">
        <f t="shared" si="46"/>
      </c>
      <c r="G433" s="41">
        <f t="shared" si="47"/>
      </c>
      <c r="H433" s="19">
        <f t="shared" si="48"/>
      </c>
    </row>
    <row r="434" spans="2:8" ht="12.75">
      <c r="B434" s="47">
        <f t="shared" si="42"/>
      </c>
      <c r="C434" s="17">
        <f t="shared" si="43"/>
      </c>
      <c r="D434" s="18">
        <f t="shared" si="44"/>
      </c>
      <c r="E434" s="18">
        <f t="shared" si="45"/>
      </c>
      <c r="F434" s="18">
        <f t="shared" si="46"/>
      </c>
      <c r="G434" s="41">
        <f t="shared" si="47"/>
      </c>
      <c r="H434" s="19">
        <f t="shared" si="48"/>
      </c>
    </row>
    <row r="435" spans="2:8" ht="12.75">
      <c r="B435" s="47">
        <f t="shared" si="42"/>
      </c>
      <c r="C435" s="17">
        <f t="shared" si="43"/>
      </c>
      <c r="D435" s="18">
        <f t="shared" si="44"/>
      </c>
      <c r="E435" s="18">
        <f t="shared" si="45"/>
      </c>
      <c r="F435" s="18">
        <f t="shared" si="46"/>
      </c>
      <c r="G435" s="41">
        <f t="shared" si="47"/>
      </c>
      <c r="H435" s="19">
        <f t="shared" si="48"/>
      </c>
    </row>
    <row r="436" spans="2:8" ht="12.75">
      <c r="B436" s="47">
        <f t="shared" si="42"/>
      </c>
      <c r="C436" s="17">
        <f t="shared" si="43"/>
      </c>
      <c r="D436" s="18">
        <f t="shared" si="44"/>
      </c>
      <c r="E436" s="18">
        <f t="shared" si="45"/>
      </c>
      <c r="F436" s="18">
        <f t="shared" si="46"/>
      </c>
      <c r="G436" s="41">
        <f t="shared" si="47"/>
      </c>
      <c r="H436" s="19">
        <f t="shared" si="48"/>
      </c>
    </row>
    <row r="437" spans="2:8" ht="12.75">
      <c r="B437" s="47">
        <f t="shared" si="42"/>
      </c>
      <c r="C437" s="17">
        <f t="shared" si="43"/>
      </c>
      <c r="D437" s="18">
        <f t="shared" si="44"/>
      </c>
      <c r="E437" s="18">
        <f t="shared" si="45"/>
      </c>
      <c r="F437" s="18">
        <f t="shared" si="46"/>
      </c>
      <c r="G437" s="41">
        <f t="shared" si="47"/>
      </c>
      <c r="H437" s="19">
        <f t="shared" si="48"/>
      </c>
    </row>
    <row r="438" spans="2:8" ht="12.75">
      <c r="B438" s="47">
        <f t="shared" si="42"/>
      </c>
      <c r="C438" s="17">
        <f t="shared" si="43"/>
      </c>
      <c r="D438" s="18">
        <f t="shared" si="44"/>
      </c>
      <c r="E438" s="18">
        <f t="shared" si="45"/>
      </c>
      <c r="F438" s="18">
        <f t="shared" si="46"/>
      </c>
      <c r="G438" s="41">
        <f t="shared" si="47"/>
      </c>
      <c r="H438" s="19">
        <f t="shared" si="48"/>
      </c>
    </row>
    <row r="439" spans="2:8" ht="12.75">
      <c r="B439" s="47">
        <f t="shared" si="42"/>
      </c>
      <c r="C439" s="17">
        <f t="shared" si="43"/>
      </c>
      <c r="D439" s="18">
        <f t="shared" si="44"/>
      </c>
      <c r="E439" s="18">
        <f t="shared" si="45"/>
      </c>
      <c r="F439" s="18">
        <f t="shared" si="46"/>
      </c>
      <c r="G439" s="41">
        <f t="shared" si="47"/>
      </c>
      <c r="H439" s="19">
        <f t="shared" si="48"/>
      </c>
    </row>
    <row r="440" spans="2:8" ht="12.75">
      <c r="B440" s="47">
        <f t="shared" si="42"/>
      </c>
      <c r="C440" s="17">
        <f t="shared" si="43"/>
      </c>
      <c r="D440" s="18">
        <f t="shared" si="44"/>
      </c>
      <c r="E440" s="18">
        <f t="shared" si="45"/>
      </c>
      <c r="F440" s="18">
        <f t="shared" si="46"/>
      </c>
      <c r="G440" s="41">
        <f t="shared" si="47"/>
      </c>
      <c r="H440" s="19">
        <f t="shared" si="48"/>
      </c>
    </row>
    <row r="441" spans="2:8" ht="12.75">
      <c r="B441" s="47">
        <f t="shared" si="42"/>
      </c>
      <c r="C441" s="17">
        <f t="shared" si="43"/>
      </c>
      <c r="D441" s="18">
        <f t="shared" si="44"/>
      </c>
      <c r="E441" s="18">
        <f t="shared" si="45"/>
      </c>
      <c r="F441" s="18">
        <f t="shared" si="46"/>
      </c>
      <c r="G441" s="41">
        <f t="shared" si="47"/>
      </c>
      <c r="H441" s="19">
        <f t="shared" si="48"/>
      </c>
    </row>
    <row r="442" spans="2:8" ht="12.75">
      <c r="B442" s="47">
        <f t="shared" si="42"/>
      </c>
      <c r="C442" s="17">
        <f t="shared" si="43"/>
      </c>
      <c r="D442" s="18">
        <f t="shared" si="44"/>
      </c>
      <c r="E442" s="18">
        <f t="shared" si="45"/>
      </c>
      <c r="F442" s="18">
        <f t="shared" si="46"/>
      </c>
      <c r="G442" s="41">
        <f t="shared" si="47"/>
      </c>
      <c r="H442" s="19">
        <f t="shared" si="48"/>
      </c>
    </row>
    <row r="443" spans="2:8" ht="12.75">
      <c r="B443" s="47">
        <f t="shared" si="42"/>
      </c>
      <c r="C443" s="17">
        <f t="shared" si="43"/>
      </c>
      <c r="D443" s="18">
        <f t="shared" si="44"/>
      </c>
      <c r="E443" s="18">
        <f t="shared" si="45"/>
      </c>
      <c r="F443" s="18">
        <f t="shared" si="46"/>
      </c>
      <c r="G443" s="41">
        <f t="shared" si="47"/>
      </c>
      <c r="H443" s="19">
        <f t="shared" si="48"/>
      </c>
    </row>
    <row r="444" spans="2:8" ht="12.75">
      <c r="B444" s="47">
        <f t="shared" si="42"/>
      </c>
      <c r="C444" s="17">
        <f t="shared" si="43"/>
      </c>
      <c r="D444" s="18">
        <f t="shared" si="44"/>
      </c>
      <c r="E444" s="18">
        <f t="shared" si="45"/>
      </c>
      <c r="F444" s="18">
        <f t="shared" si="46"/>
      </c>
      <c r="G444" s="41">
        <f t="shared" si="47"/>
      </c>
      <c r="H444" s="19">
        <f t="shared" si="48"/>
      </c>
    </row>
    <row r="445" spans="2:8" ht="12.75">
      <c r="B445" s="47">
        <f t="shared" si="42"/>
      </c>
      <c r="C445" s="17">
        <f t="shared" si="43"/>
      </c>
      <c r="D445" s="18">
        <f t="shared" si="44"/>
      </c>
      <c r="E445" s="18">
        <f t="shared" si="45"/>
      </c>
      <c r="F445" s="18">
        <f t="shared" si="46"/>
      </c>
      <c r="G445" s="41">
        <f t="shared" si="47"/>
      </c>
      <c r="H445" s="19">
        <f t="shared" si="48"/>
      </c>
    </row>
    <row r="446" spans="2:8" ht="12.75">
      <c r="B446" s="47">
        <f t="shared" si="42"/>
      </c>
      <c r="C446" s="17">
        <f t="shared" si="43"/>
      </c>
      <c r="D446" s="18">
        <f t="shared" si="44"/>
      </c>
      <c r="E446" s="18">
        <f t="shared" si="45"/>
      </c>
      <c r="F446" s="18">
        <f t="shared" si="46"/>
      </c>
      <c r="G446" s="41">
        <f t="shared" si="47"/>
      </c>
      <c r="H446" s="19">
        <f t="shared" si="48"/>
      </c>
    </row>
    <row r="447" spans="2:8" ht="12.75">
      <c r="B447" s="47">
        <f t="shared" si="42"/>
      </c>
      <c r="C447" s="17">
        <f t="shared" si="43"/>
      </c>
      <c r="D447" s="18">
        <f t="shared" si="44"/>
      </c>
      <c r="E447" s="18">
        <f t="shared" si="45"/>
      </c>
      <c r="F447" s="18">
        <f t="shared" si="46"/>
      </c>
      <c r="G447" s="41">
        <f t="shared" si="47"/>
      </c>
      <c r="H447" s="19">
        <f t="shared" si="48"/>
      </c>
    </row>
    <row r="448" spans="2:8" ht="12.75">
      <c r="B448" s="47">
        <f t="shared" si="42"/>
      </c>
      <c r="C448" s="17">
        <f t="shared" si="43"/>
      </c>
      <c r="D448" s="18">
        <f t="shared" si="44"/>
      </c>
      <c r="E448" s="18">
        <f t="shared" si="45"/>
      </c>
      <c r="F448" s="18">
        <f t="shared" si="46"/>
      </c>
      <c r="G448" s="41">
        <f t="shared" si="47"/>
      </c>
      <c r="H448" s="19">
        <f t="shared" si="48"/>
      </c>
    </row>
    <row r="449" spans="2:8" ht="12.75">
      <c r="B449" s="47">
        <f t="shared" si="42"/>
      </c>
      <c r="C449" s="17">
        <f t="shared" si="43"/>
      </c>
      <c r="D449" s="18">
        <f t="shared" si="44"/>
      </c>
      <c r="E449" s="18">
        <f t="shared" si="45"/>
      </c>
      <c r="F449" s="18">
        <f t="shared" si="46"/>
      </c>
      <c r="G449" s="41">
        <f t="shared" si="47"/>
      </c>
      <c r="H449" s="19">
        <f t="shared" si="48"/>
      </c>
    </row>
    <row r="450" spans="2:8" ht="12.75">
      <c r="B450" s="47">
        <f t="shared" si="42"/>
      </c>
      <c r="C450" s="17">
        <f t="shared" si="43"/>
      </c>
      <c r="D450" s="18">
        <f t="shared" si="44"/>
      </c>
      <c r="E450" s="18">
        <f t="shared" si="45"/>
      </c>
      <c r="F450" s="18">
        <f t="shared" si="46"/>
      </c>
      <c r="G450" s="41">
        <f t="shared" si="47"/>
      </c>
      <c r="H450" s="19">
        <f t="shared" si="48"/>
      </c>
    </row>
    <row r="451" spans="2:8" ht="12.75">
      <c r="B451" s="47">
        <f t="shared" si="42"/>
      </c>
      <c r="C451" s="17">
        <f t="shared" si="43"/>
      </c>
      <c r="D451" s="18">
        <f t="shared" si="44"/>
      </c>
      <c r="E451" s="18">
        <f t="shared" si="45"/>
      </c>
      <c r="F451" s="18">
        <f t="shared" si="46"/>
      </c>
      <c r="G451" s="41">
        <f t="shared" si="47"/>
      </c>
      <c r="H451" s="19">
        <f t="shared" si="48"/>
      </c>
    </row>
    <row r="452" spans="2:8" ht="12.75">
      <c r="B452" s="47">
        <f t="shared" si="42"/>
      </c>
      <c r="C452" s="17">
        <f t="shared" si="43"/>
      </c>
      <c r="D452" s="18">
        <f t="shared" si="44"/>
      </c>
      <c r="E452" s="18">
        <f t="shared" si="45"/>
      </c>
      <c r="F452" s="18">
        <f t="shared" si="46"/>
      </c>
      <c r="G452" s="41">
        <f t="shared" si="47"/>
      </c>
      <c r="H452" s="19">
        <f t="shared" si="48"/>
      </c>
    </row>
    <row r="453" spans="2:8" ht="12.75">
      <c r="B453" s="47">
        <f t="shared" si="42"/>
      </c>
      <c r="C453" s="17">
        <f t="shared" si="43"/>
      </c>
      <c r="D453" s="18">
        <f t="shared" si="44"/>
      </c>
      <c r="E453" s="18">
        <f t="shared" si="45"/>
      </c>
      <c r="F453" s="18">
        <f t="shared" si="46"/>
      </c>
      <c r="G453" s="41">
        <f t="shared" si="47"/>
      </c>
      <c r="H453" s="19">
        <f t="shared" si="48"/>
      </c>
    </row>
    <row r="454" spans="2:8" ht="12.75">
      <c r="B454" s="47">
        <f t="shared" si="42"/>
      </c>
      <c r="C454" s="17">
        <f t="shared" si="43"/>
      </c>
      <c r="D454" s="18">
        <f t="shared" si="44"/>
      </c>
      <c r="E454" s="18">
        <f t="shared" si="45"/>
      </c>
      <c r="F454" s="18">
        <f t="shared" si="46"/>
      </c>
      <c r="G454" s="41">
        <f t="shared" si="47"/>
      </c>
      <c r="H454" s="19">
        <f t="shared" si="48"/>
      </c>
    </row>
    <row r="455" spans="2:8" ht="12.75">
      <c r="B455" s="47">
        <f t="shared" si="42"/>
      </c>
      <c r="C455" s="17">
        <f t="shared" si="43"/>
      </c>
      <c r="D455" s="18">
        <f t="shared" si="44"/>
      </c>
      <c r="E455" s="18">
        <f t="shared" si="45"/>
      </c>
      <c r="F455" s="18">
        <f t="shared" si="46"/>
      </c>
      <c r="G455" s="41">
        <f t="shared" si="47"/>
      </c>
      <c r="H455" s="19">
        <f t="shared" si="48"/>
      </c>
    </row>
    <row r="456" spans="2:8" ht="12.75">
      <c r="B456" s="47">
        <f t="shared" si="42"/>
      </c>
      <c r="C456" s="17">
        <f t="shared" si="43"/>
      </c>
      <c r="D456" s="18">
        <f t="shared" si="44"/>
      </c>
      <c r="E456" s="18">
        <f t="shared" si="45"/>
      </c>
      <c r="F456" s="18">
        <f t="shared" si="46"/>
      </c>
      <c r="G456" s="41">
        <f t="shared" si="47"/>
      </c>
      <c r="H456" s="19">
        <f t="shared" si="48"/>
      </c>
    </row>
    <row r="457" spans="2:8" ht="12.75">
      <c r="B457" s="47">
        <f t="shared" si="42"/>
      </c>
      <c r="C457" s="17">
        <f t="shared" si="43"/>
      </c>
      <c r="D457" s="18">
        <f t="shared" si="44"/>
      </c>
      <c r="E457" s="18">
        <f t="shared" si="45"/>
      </c>
      <c r="F457" s="18">
        <f t="shared" si="46"/>
      </c>
      <c r="G457" s="41">
        <f t="shared" si="47"/>
      </c>
      <c r="H457" s="19">
        <f t="shared" si="48"/>
      </c>
    </row>
    <row r="458" spans="2:8" ht="12.75">
      <c r="B458" s="47">
        <f t="shared" si="42"/>
      </c>
      <c r="C458" s="17">
        <f t="shared" si="43"/>
      </c>
      <c r="D458" s="18">
        <f t="shared" si="44"/>
      </c>
      <c r="E458" s="18">
        <f t="shared" si="45"/>
      </c>
      <c r="F458" s="18">
        <f t="shared" si="46"/>
      </c>
      <c r="G458" s="41">
        <f t="shared" si="47"/>
      </c>
      <c r="H458" s="19">
        <f t="shared" si="48"/>
      </c>
    </row>
    <row r="459" spans="2:8" ht="12.75">
      <c r="B459" s="47">
        <f t="shared" si="42"/>
      </c>
      <c r="C459" s="17">
        <f t="shared" si="43"/>
      </c>
      <c r="D459" s="18">
        <f t="shared" si="44"/>
      </c>
      <c r="E459" s="18">
        <f t="shared" si="45"/>
      </c>
      <c r="F459" s="18">
        <f t="shared" si="46"/>
      </c>
      <c r="G459" s="41">
        <f t="shared" si="47"/>
      </c>
      <c r="H459" s="19">
        <f t="shared" si="48"/>
      </c>
    </row>
    <row r="460" spans="2:8" ht="12.75">
      <c r="B460" s="47">
        <f t="shared" si="42"/>
      </c>
      <c r="C460" s="17">
        <f t="shared" si="43"/>
      </c>
      <c r="D460" s="18">
        <f t="shared" si="44"/>
      </c>
      <c r="E460" s="18">
        <f t="shared" si="45"/>
      </c>
      <c r="F460" s="18">
        <f t="shared" si="46"/>
      </c>
      <c r="G460" s="41">
        <f t="shared" si="47"/>
      </c>
      <c r="H460" s="19">
        <f t="shared" si="48"/>
      </c>
    </row>
    <row r="461" spans="2:8" ht="12.75">
      <c r="B461" s="47">
        <f t="shared" si="42"/>
      </c>
      <c r="C461" s="17">
        <f t="shared" si="43"/>
      </c>
      <c r="D461" s="18">
        <f t="shared" si="44"/>
      </c>
      <c r="E461" s="18">
        <f t="shared" si="45"/>
      </c>
      <c r="F461" s="18">
        <f t="shared" si="46"/>
      </c>
      <c r="G461" s="41">
        <f t="shared" si="47"/>
      </c>
      <c r="H461" s="19">
        <f t="shared" si="48"/>
      </c>
    </row>
    <row r="462" spans="2:8" ht="12.75">
      <c r="B462" s="47">
        <f t="shared" si="42"/>
      </c>
      <c r="C462" s="17">
        <f t="shared" si="43"/>
      </c>
      <c r="D462" s="18">
        <f t="shared" si="44"/>
      </c>
      <c r="E462" s="18">
        <f t="shared" si="45"/>
      </c>
      <c r="F462" s="18">
        <f t="shared" si="46"/>
      </c>
      <c r="G462" s="41">
        <f t="shared" si="47"/>
      </c>
      <c r="H462" s="19">
        <f t="shared" si="48"/>
      </c>
    </row>
    <row r="463" spans="2:8" ht="12.75">
      <c r="B463" s="47">
        <f t="shared" si="42"/>
      </c>
      <c r="C463" s="17">
        <f t="shared" si="43"/>
      </c>
      <c r="D463" s="18">
        <f t="shared" si="44"/>
      </c>
      <c r="E463" s="18">
        <f t="shared" si="45"/>
      </c>
      <c r="F463" s="18">
        <f t="shared" si="46"/>
      </c>
      <c r="G463" s="41">
        <f t="shared" si="47"/>
      </c>
      <c r="H463" s="19">
        <f t="shared" si="48"/>
      </c>
    </row>
    <row r="464" spans="2:8" ht="12.75">
      <c r="B464" s="47">
        <f t="shared" si="42"/>
      </c>
      <c r="C464" s="17">
        <f t="shared" si="43"/>
      </c>
      <c r="D464" s="18">
        <f t="shared" si="44"/>
      </c>
      <c r="E464" s="18">
        <f t="shared" si="45"/>
      </c>
      <c r="F464" s="18">
        <f t="shared" si="46"/>
      </c>
      <c r="G464" s="41">
        <f t="shared" si="47"/>
      </c>
      <c r="H464" s="19">
        <f t="shared" si="48"/>
      </c>
    </row>
    <row r="465" spans="2:8" ht="12.75">
      <c r="B465" s="47">
        <f t="shared" si="42"/>
      </c>
      <c r="C465" s="17">
        <f t="shared" si="43"/>
      </c>
      <c r="D465" s="18">
        <f t="shared" si="44"/>
      </c>
      <c r="E465" s="18">
        <f t="shared" si="45"/>
      </c>
      <c r="F465" s="18">
        <f t="shared" si="46"/>
      </c>
      <c r="G465" s="41">
        <f t="shared" si="47"/>
      </c>
      <c r="H465" s="19">
        <f t="shared" si="48"/>
      </c>
    </row>
    <row r="466" spans="2:8" ht="12.75">
      <c r="B466" s="47">
        <f t="shared" si="42"/>
      </c>
      <c r="C466" s="17">
        <f t="shared" si="43"/>
      </c>
      <c r="D466" s="18">
        <f t="shared" si="44"/>
      </c>
      <c r="E466" s="18">
        <f t="shared" si="45"/>
      </c>
      <c r="F466" s="18">
        <f t="shared" si="46"/>
      </c>
      <c r="G466" s="41">
        <f t="shared" si="47"/>
      </c>
      <c r="H466" s="19">
        <f t="shared" si="48"/>
      </c>
    </row>
    <row r="467" spans="2:8" ht="12.75">
      <c r="B467" s="47">
        <f t="shared" si="42"/>
      </c>
      <c r="C467" s="17">
        <f t="shared" si="43"/>
      </c>
      <c r="D467" s="18">
        <f t="shared" si="44"/>
      </c>
      <c r="E467" s="18">
        <f t="shared" si="45"/>
      </c>
      <c r="F467" s="18">
        <f t="shared" si="46"/>
      </c>
      <c r="G467" s="41">
        <f t="shared" si="47"/>
      </c>
      <c r="H467" s="19">
        <f t="shared" si="48"/>
      </c>
    </row>
    <row r="468" spans="2:8" ht="12.75">
      <c r="B468" s="47">
        <f t="shared" si="42"/>
      </c>
      <c r="C468" s="17">
        <f t="shared" si="43"/>
      </c>
      <c r="D468" s="18">
        <f t="shared" si="44"/>
      </c>
      <c r="E468" s="18">
        <f t="shared" si="45"/>
      </c>
      <c r="F468" s="18">
        <f t="shared" si="46"/>
      </c>
      <c r="G468" s="41">
        <f t="shared" si="47"/>
      </c>
      <c r="H468" s="19">
        <f t="shared" si="48"/>
      </c>
    </row>
    <row r="469" spans="2:8" ht="12.75">
      <c r="B469" s="47">
        <f t="shared" si="42"/>
      </c>
      <c r="C469" s="17">
        <f t="shared" si="43"/>
      </c>
      <c r="D469" s="18">
        <f t="shared" si="44"/>
      </c>
      <c r="E469" s="18">
        <f t="shared" si="45"/>
      </c>
      <c r="F469" s="18">
        <f t="shared" si="46"/>
      </c>
      <c r="G469" s="41">
        <f t="shared" si="47"/>
      </c>
      <c r="H469" s="19">
        <f t="shared" si="48"/>
      </c>
    </row>
    <row r="470" spans="2:8" ht="12.75">
      <c r="B470" s="47">
        <f t="shared" si="42"/>
      </c>
      <c r="C470" s="17">
        <f t="shared" si="43"/>
      </c>
      <c r="D470" s="18">
        <f t="shared" si="44"/>
      </c>
      <c r="E470" s="18">
        <f t="shared" si="45"/>
      </c>
      <c r="F470" s="18">
        <f t="shared" si="46"/>
      </c>
      <c r="G470" s="41">
        <f t="shared" si="47"/>
      </c>
      <c r="H470" s="19">
        <f t="shared" si="48"/>
      </c>
    </row>
    <row r="471" spans="2:8" ht="12.75">
      <c r="B471" s="47">
        <f t="shared" si="42"/>
      </c>
      <c r="C471" s="17">
        <f t="shared" si="43"/>
      </c>
      <c r="D471" s="18">
        <f t="shared" si="44"/>
      </c>
      <c r="E471" s="18">
        <f t="shared" si="45"/>
      </c>
      <c r="F471" s="18">
        <f t="shared" si="46"/>
      </c>
      <c r="G471" s="41">
        <f t="shared" si="47"/>
      </c>
      <c r="H471" s="19">
        <f t="shared" si="48"/>
      </c>
    </row>
    <row r="472" spans="2:8" ht="12.75">
      <c r="B472" s="47">
        <f t="shared" si="42"/>
      </c>
      <c r="C472" s="17">
        <f t="shared" si="43"/>
      </c>
      <c r="D472" s="18">
        <f t="shared" si="44"/>
      </c>
      <c r="E472" s="18">
        <f t="shared" si="45"/>
      </c>
      <c r="F472" s="18">
        <f t="shared" si="46"/>
      </c>
      <c r="G472" s="41">
        <f t="shared" si="47"/>
      </c>
      <c r="H472" s="19">
        <f t="shared" si="48"/>
      </c>
    </row>
    <row r="473" spans="2:8" ht="12.75">
      <c r="B473" s="47">
        <f aca="true" t="shared" si="49" ref="B473:B536">pagam.Num</f>
      </c>
      <c r="C473" s="17">
        <f aca="true" t="shared" si="50" ref="C473:C536">Mostra.Data</f>
      </c>
      <c r="D473" s="18">
        <f aca="true" t="shared" si="51" ref="D473:D536">Bil.Iniz</f>
      </c>
      <c r="E473" s="18">
        <f aca="true" t="shared" si="52" ref="E473:E536">Interesse</f>
      </c>
      <c r="F473" s="18">
        <f aca="true" t="shared" si="53" ref="F473:F536">Capitale</f>
      </c>
      <c r="G473" s="41">
        <f aca="true" t="shared" si="54" ref="G473:G536">Bilancio.finale</f>
      </c>
      <c r="H473" s="19">
        <f aca="true" t="shared" si="55" ref="H473:H536">Interesse.Comp</f>
      </c>
    </row>
    <row r="474" spans="2:8" ht="12.75">
      <c r="B474" s="47">
        <f t="shared" si="49"/>
      </c>
      <c r="C474" s="17">
        <f t="shared" si="50"/>
      </c>
      <c r="D474" s="18">
        <f t="shared" si="51"/>
      </c>
      <c r="E474" s="18">
        <f t="shared" si="52"/>
      </c>
      <c r="F474" s="18">
        <f t="shared" si="53"/>
      </c>
      <c r="G474" s="41">
        <f t="shared" si="54"/>
      </c>
      <c r="H474" s="19">
        <f t="shared" si="55"/>
      </c>
    </row>
    <row r="475" spans="2:8" ht="12.75">
      <c r="B475" s="47">
        <f t="shared" si="49"/>
      </c>
      <c r="C475" s="17">
        <f t="shared" si="50"/>
      </c>
      <c r="D475" s="18">
        <f t="shared" si="51"/>
      </c>
      <c r="E475" s="18">
        <f t="shared" si="52"/>
      </c>
      <c r="F475" s="18">
        <f t="shared" si="53"/>
      </c>
      <c r="G475" s="41">
        <f t="shared" si="54"/>
      </c>
      <c r="H475" s="19">
        <f t="shared" si="55"/>
      </c>
    </row>
    <row r="476" spans="2:8" ht="12.75">
      <c r="B476" s="47">
        <f t="shared" si="49"/>
      </c>
      <c r="C476" s="17">
        <f t="shared" si="50"/>
      </c>
      <c r="D476" s="18">
        <f t="shared" si="51"/>
      </c>
      <c r="E476" s="18">
        <f t="shared" si="52"/>
      </c>
      <c r="F476" s="18">
        <f t="shared" si="53"/>
      </c>
      <c r="G476" s="41">
        <f t="shared" si="54"/>
      </c>
      <c r="H476" s="19">
        <f t="shared" si="55"/>
      </c>
    </row>
    <row r="477" spans="2:8" ht="12.75">
      <c r="B477" s="47">
        <f t="shared" si="49"/>
      </c>
      <c r="C477" s="17">
        <f t="shared" si="50"/>
      </c>
      <c r="D477" s="18">
        <f t="shared" si="51"/>
      </c>
      <c r="E477" s="18">
        <f t="shared" si="52"/>
      </c>
      <c r="F477" s="18">
        <f t="shared" si="53"/>
      </c>
      <c r="G477" s="41">
        <f t="shared" si="54"/>
      </c>
      <c r="H477" s="19">
        <f t="shared" si="55"/>
      </c>
    </row>
    <row r="478" spans="2:8" ht="12.75">
      <c r="B478" s="47">
        <f t="shared" si="49"/>
      </c>
      <c r="C478" s="17">
        <f t="shared" si="50"/>
      </c>
      <c r="D478" s="18">
        <f t="shared" si="51"/>
      </c>
      <c r="E478" s="18">
        <f t="shared" si="52"/>
      </c>
      <c r="F478" s="18">
        <f t="shared" si="53"/>
      </c>
      <c r="G478" s="41">
        <f t="shared" si="54"/>
      </c>
      <c r="H478" s="19">
        <f t="shared" si="55"/>
      </c>
    </row>
    <row r="479" spans="2:8" ht="12.75">
      <c r="B479" s="47">
        <f t="shared" si="49"/>
      </c>
      <c r="C479" s="17">
        <f t="shared" si="50"/>
      </c>
      <c r="D479" s="18">
        <f t="shared" si="51"/>
      </c>
      <c r="E479" s="18">
        <f t="shared" si="52"/>
      </c>
      <c r="F479" s="18">
        <f t="shared" si="53"/>
      </c>
      <c r="G479" s="41">
        <f t="shared" si="54"/>
      </c>
      <c r="H479" s="19">
        <f t="shared" si="55"/>
      </c>
    </row>
    <row r="480" spans="2:8" ht="12.75">
      <c r="B480" s="47">
        <f t="shared" si="49"/>
      </c>
      <c r="C480" s="17">
        <f t="shared" si="50"/>
      </c>
      <c r="D480" s="18">
        <f t="shared" si="51"/>
      </c>
      <c r="E480" s="18">
        <f t="shared" si="52"/>
      </c>
      <c r="F480" s="18">
        <f t="shared" si="53"/>
      </c>
      <c r="G480" s="41">
        <f t="shared" si="54"/>
      </c>
      <c r="H480" s="19">
        <f t="shared" si="55"/>
      </c>
    </row>
    <row r="481" spans="2:8" ht="12.75">
      <c r="B481" s="47">
        <f t="shared" si="49"/>
      </c>
      <c r="C481" s="17">
        <f t="shared" si="50"/>
      </c>
      <c r="D481" s="18">
        <f t="shared" si="51"/>
      </c>
      <c r="E481" s="18">
        <f t="shared" si="52"/>
      </c>
      <c r="F481" s="18">
        <f t="shared" si="53"/>
      </c>
      <c r="G481" s="41">
        <f t="shared" si="54"/>
      </c>
      <c r="H481" s="19">
        <f t="shared" si="55"/>
      </c>
    </row>
    <row r="482" spans="2:8" ht="12.75">
      <c r="B482" s="47">
        <f t="shared" si="49"/>
      </c>
      <c r="C482" s="17">
        <f t="shared" si="50"/>
      </c>
      <c r="D482" s="18">
        <f t="shared" si="51"/>
      </c>
      <c r="E482" s="18">
        <f t="shared" si="52"/>
      </c>
      <c r="F482" s="18">
        <f t="shared" si="53"/>
      </c>
      <c r="G482" s="41">
        <f t="shared" si="54"/>
      </c>
      <c r="H482" s="19">
        <f t="shared" si="55"/>
      </c>
    </row>
    <row r="483" spans="2:8" ht="12.75">
      <c r="B483" s="47">
        <f t="shared" si="49"/>
      </c>
      <c r="C483" s="17">
        <f t="shared" si="50"/>
      </c>
      <c r="D483" s="18">
        <f t="shared" si="51"/>
      </c>
      <c r="E483" s="18">
        <f t="shared" si="52"/>
      </c>
      <c r="F483" s="18">
        <f t="shared" si="53"/>
      </c>
      <c r="G483" s="41">
        <f t="shared" si="54"/>
      </c>
      <c r="H483" s="19">
        <f t="shared" si="55"/>
      </c>
    </row>
    <row r="484" spans="2:8" ht="12.75">
      <c r="B484" s="47">
        <f t="shared" si="49"/>
      </c>
      <c r="C484" s="17">
        <f t="shared" si="50"/>
      </c>
      <c r="D484" s="18">
        <f t="shared" si="51"/>
      </c>
      <c r="E484" s="18">
        <f t="shared" si="52"/>
      </c>
      <c r="F484" s="18">
        <f t="shared" si="53"/>
      </c>
      <c r="G484" s="41">
        <f t="shared" si="54"/>
      </c>
      <c r="H484" s="19">
        <f t="shared" si="55"/>
      </c>
    </row>
    <row r="485" spans="2:8" ht="12.75">
      <c r="B485" s="47">
        <f t="shared" si="49"/>
      </c>
      <c r="C485" s="17">
        <f t="shared" si="50"/>
      </c>
      <c r="D485" s="18">
        <f t="shared" si="51"/>
      </c>
      <c r="E485" s="18">
        <f t="shared" si="52"/>
      </c>
      <c r="F485" s="18">
        <f t="shared" si="53"/>
      </c>
      <c r="G485" s="41">
        <f t="shared" si="54"/>
      </c>
      <c r="H485" s="19">
        <f t="shared" si="55"/>
      </c>
    </row>
    <row r="486" spans="2:8" ht="12.75">
      <c r="B486" s="47">
        <f t="shared" si="49"/>
      </c>
      <c r="C486" s="17">
        <f t="shared" si="50"/>
      </c>
      <c r="D486" s="18">
        <f t="shared" si="51"/>
      </c>
      <c r="E486" s="18">
        <f t="shared" si="52"/>
      </c>
      <c r="F486" s="18">
        <f t="shared" si="53"/>
      </c>
      <c r="G486" s="41">
        <f t="shared" si="54"/>
      </c>
      <c r="H486" s="19">
        <f t="shared" si="55"/>
      </c>
    </row>
    <row r="487" spans="2:8" ht="12.75">
      <c r="B487" s="47">
        <f t="shared" si="49"/>
      </c>
      <c r="C487" s="17">
        <f t="shared" si="50"/>
      </c>
      <c r="D487" s="18">
        <f t="shared" si="51"/>
      </c>
      <c r="E487" s="18">
        <f t="shared" si="52"/>
      </c>
      <c r="F487" s="18">
        <f t="shared" si="53"/>
      </c>
      <c r="G487" s="41">
        <f t="shared" si="54"/>
      </c>
      <c r="H487" s="19">
        <f t="shared" si="55"/>
      </c>
    </row>
    <row r="488" spans="2:8" ht="12.75">
      <c r="B488" s="47">
        <f t="shared" si="49"/>
      </c>
      <c r="C488" s="17">
        <f t="shared" si="50"/>
      </c>
      <c r="D488" s="18">
        <f t="shared" si="51"/>
      </c>
      <c r="E488" s="18">
        <f t="shared" si="52"/>
      </c>
      <c r="F488" s="18">
        <f t="shared" si="53"/>
      </c>
      <c r="G488" s="41">
        <f t="shared" si="54"/>
      </c>
      <c r="H488" s="19">
        <f t="shared" si="55"/>
      </c>
    </row>
    <row r="489" spans="2:8" ht="12.75">
      <c r="B489" s="47">
        <f t="shared" si="49"/>
      </c>
      <c r="C489" s="17">
        <f t="shared" si="50"/>
      </c>
      <c r="D489" s="18">
        <f t="shared" si="51"/>
      </c>
      <c r="E489" s="18">
        <f t="shared" si="52"/>
      </c>
      <c r="F489" s="18">
        <f t="shared" si="53"/>
      </c>
      <c r="G489" s="41">
        <f t="shared" si="54"/>
      </c>
      <c r="H489" s="19">
        <f t="shared" si="55"/>
      </c>
    </row>
    <row r="490" spans="2:8" ht="12.75">
      <c r="B490" s="47">
        <f t="shared" si="49"/>
      </c>
      <c r="C490" s="17">
        <f t="shared" si="50"/>
      </c>
      <c r="D490" s="18">
        <f t="shared" si="51"/>
      </c>
      <c r="E490" s="18">
        <f t="shared" si="52"/>
      </c>
      <c r="F490" s="18">
        <f t="shared" si="53"/>
      </c>
      <c r="G490" s="41">
        <f t="shared" si="54"/>
      </c>
      <c r="H490" s="19">
        <f t="shared" si="55"/>
      </c>
    </row>
    <row r="491" spans="2:8" ht="12.75">
      <c r="B491" s="47">
        <f t="shared" si="49"/>
      </c>
      <c r="C491" s="17">
        <f t="shared" si="50"/>
      </c>
      <c r="D491" s="18">
        <f t="shared" si="51"/>
      </c>
      <c r="E491" s="18">
        <f t="shared" si="52"/>
      </c>
      <c r="F491" s="18">
        <f t="shared" si="53"/>
      </c>
      <c r="G491" s="41">
        <f t="shared" si="54"/>
      </c>
      <c r="H491" s="19">
        <f t="shared" si="55"/>
      </c>
    </row>
    <row r="492" spans="2:8" ht="12.75">
      <c r="B492" s="47">
        <f t="shared" si="49"/>
      </c>
      <c r="C492" s="17">
        <f t="shared" si="50"/>
      </c>
      <c r="D492" s="18">
        <f t="shared" si="51"/>
      </c>
      <c r="E492" s="18">
        <f t="shared" si="52"/>
      </c>
      <c r="F492" s="18">
        <f t="shared" si="53"/>
      </c>
      <c r="G492" s="41">
        <f t="shared" si="54"/>
      </c>
      <c r="H492" s="19">
        <f t="shared" si="55"/>
      </c>
    </row>
    <row r="493" spans="2:8" ht="12.75">
      <c r="B493" s="47">
        <f t="shared" si="49"/>
      </c>
      <c r="C493" s="17">
        <f t="shared" si="50"/>
      </c>
      <c r="D493" s="18">
        <f t="shared" si="51"/>
      </c>
      <c r="E493" s="18">
        <f t="shared" si="52"/>
      </c>
      <c r="F493" s="18">
        <f t="shared" si="53"/>
      </c>
      <c r="G493" s="41">
        <f t="shared" si="54"/>
      </c>
      <c r="H493" s="19">
        <f t="shared" si="55"/>
      </c>
    </row>
    <row r="494" spans="2:8" ht="12.75">
      <c r="B494" s="47">
        <f t="shared" si="49"/>
      </c>
      <c r="C494" s="17">
        <f t="shared" si="50"/>
      </c>
      <c r="D494" s="18">
        <f t="shared" si="51"/>
      </c>
      <c r="E494" s="18">
        <f t="shared" si="52"/>
      </c>
      <c r="F494" s="18">
        <f t="shared" si="53"/>
      </c>
      <c r="G494" s="41">
        <f t="shared" si="54"/>
      </c>
      <c r="H494" s="19">
        <f t="shared" si="55"/>
      </c>
    </row>
    <row r="495" spans="2:8" ht="12.75">
      <c r="B495" s="47">
        <f t="shared" si="49"/>
      </c>
      <c r="C495" s="17">
        <f t="shared" si="50"/>
      </c>
      <c r="D495" s="18">
        <f t="shared" si="51"/>
      </c>
      <c r="E495" s="18">
        <f t="shared" si="52"/>
      </c>
      <c r="F495" s="18">
        <f t="shared" si="53"/>
      </c>
      <c r="G495" s="41">
        <f t="shared" si="54"/>
      </c>
      <c r="H495" s="19">
        <f t="shared" si="55"/>
      </c>
    </row>
    <row r="496" spans="2:8" ht="12.75">
      <c r="B496" s="47">
        <f t="shared" si="49"/>
      </c>
      <c r="C496" s="17">
        <f t="shared" si="50"/>
      </c>
      <c r="D496" s="18">
        <f t="shared" si="51"/>
      </c>
      <c r="E496" s="18">
        <f t="shared" si="52"/>
      </c>
      <c r="F496" s="18">
        <f t="shared" si="53"/>
      </c>
      <c r="G496" s="41">
        <f t="shared" si="54"/>
      </c>
      <c r="H496" s="19">
        <f t="shared" si="55"/>
      </c>
    </row>
    <row r="497" spans="2:8" ht="12.75">
      <c r="B497" s="47">
        <f t="shared" si="49"/>
      </c>
      <c r="C497" s="17">
        <f t="shared" si="50"/>
      </c>
      <c r="D497" s="18">
        <f t="shared" si="51"/>
      </c>
      <c r="E497" s="18">
        <f t="shared" si="52"/>
      </c>
      <c r="F497" s="18">
        <f t="shared" si="53"/>
      </c>
      <c r="G497" s="41">
        <f t="shared" si="54"/>
      </c>
      <c r="H497" s="19">
        <f t="shared" si="55"/>
      </c>
    </row>
    <row r="498" spans="2:8" ht="12.75">
      <c r="B498" s="47">
        <f t="shared" si="49"/>
      </c>
      <c r="C498" s="17">
        <f t="shared" si="50"/>
      </c>
      <c r="D498" s="18">
        <f t="shared" si="51"/>
      </c>
      <c r="E498" s="18">
        <f t="shared" si="52"/>
      </c>
      <c r="F498" s="18">
        <f t="shared" si="53"/>
      </c>
      <c r="G498" s="41">
        <f t="shared" si="54"/>
      </c>
      <c r="H498" s="19">
        <f t="shared" si="55"/>
      </c>
    </row>
    <row r="499" spans="2:8" ht="12.75">
      <c r="B499" s="47">
        <f t="shared" si="49"/>
      </c>
      <c r="C499" s="17">
        <f t="shared" si="50"/>
      </c>
      <c r="D499" s="18">
        <f t="shared" si="51"/>
      </c>
      <c r="E499" s="18">
        <f t="shared" si="52"/>
      </c>
      <c r="F499" s="18">
        <f t="shared" si="53"/>
      </c>
      <c r="G499" s="41">
        <f t="shared" si="54"/>
      </c>
      <c r="H499" s="19">
        <f t="shared" si="55"/>
      </c>
    </row>
    <row r="500" spans="2:8" ht="12.75">
      <c r="B500" s="47">
        <f t="shared" si="49"/>
      </c>
      <c r="C500" s="17">
        <f t="shared" si="50"/>
      </c>
      <c r="D500" s="18">
        <f t="shared" si="51"/>
      </c>
      <c r="E500" s="18">
        <f t="shared" si="52"/>
      </c>
      <c r="F500" s="18">
        <f t="shared" si="53"/>
      </c>
      <c r="G500" s="41">
        <f t="shared" si="54"/>
      </c>
      <c r="H500" s="19">
        <f t="shared" si="55"/>
      </c>
    </row>
    <row r="501" spans="2:8" ht="12.75">
      <c r="B501" s="47">
        <f t="shared" si="49"/>
      </c>
      <c r="C501" s="17">
        <f t="shared" si="50"/>
      </c>
      <c r="D501" s="18">
        <f t="shared" si="51"/>
      </c>
      <c r="E501" s="18">
        <f t="shared" si="52"/>
      </c>
      <c r="F501" s="18">
        <f t="shared" si="53"/>
      </c>
      <c r="G501" s="41">
        <f t="shared" si="54"/>
      </c>
      <c r="H501" s="19">
        <f t="shared" si="55"/>
      </c>
    </row>
    <row r="502" spans="2:8" ht="12.75">
      <c r="B502" s="47">
        <f t="shared" si="49"/>
      </c>
      <c r="C502" s="17">
        <f t="shared" si="50"/>
      </c>
      <c r="D502" s="18">
        <f t="shared" si="51"/>
      </c>
      <c r="E502" s="18">
        <f t="shared" si="52"/>
      </c>
      <c r="F502" s="18">
        <f t="shared" si="53"/>
      </c>
      <c r="G502" s="41">
        <f t="shared" si="54"/>
      </c>
      <c r="H502" s="19">
        <f t="shared" si="55"/>
      </c>
    </row>
    <row r="503" spans="2:8" ht="12.75">
      <c r="B503" s="47">
        <f t="shared" si="49"/>
      </c>
      <c r="C503" s="17">
        <f t="shared" si="50"/>
      </c>
      <c r="D503" s="18">
        <f t="shared" si="51"/>
      </c>
      <c r="E503" s="18">
        <f t="shared" si="52"/>
      </c>
      <c r="F503" s="18">
        <f t="shared" si="53"/>
      </c>
      <c r="G503" s="41">
        <f t="shared" si="54"/>
      </c>
      <c r="H503" s="19">
        <f t="shared" si="55"/>
      </c>
    </row>
    <row r="504" spans="2:8" ht="12.75">
      <c r="B504" s="47">
        <f t="shared" si="49"/>
      </c>
      <c r="C504" s="17">
        <f t="shared" si="50"/>
      </c>
      <c r="D504" s="18">
        <f t="shared" si="51"/>
      </c>
      <c r="E504" s="18">
        <f t="shared" si="52"/>
      </c>
      <c r="F504" s="18">
        <f t="shared" si="53"/>
      </c>
      <c r="G504" s="41">
        <f t="shared" si="54"/>
      </c>
      <c r="H504" s="19">
        <f t="shared" si="55"/>
      </c>
    </row>
    <row r="505" spans="2:8" ht="12.75">
      <c r="B505" s="47">
        <f t="shared" si="49"/>
      </c>
      <c r="C505" s="17">
        <f t="shared" si="50"/>
      </c>
      <c r="D505" s="18">
        <f t="shared" si="51"/>
      </c>
      <c r="E505" s="18">
        <f t="shared" si="52"/>
      </c>
      <c r="F505" s="18">
        <f t="shared" si="53"/>
      </c>
      <c r="G505" s="41">
        <f t="shared" si="54"/>
      </c>
      <c r="H505" s="19">
        <f t="shared" si="55"/>
      </c>
    </row>
    <row r="506" spans="2:8" ht="12.75">
      <c r="B506" s="47">
        <f t="shared" si="49"/>
      </c>
      <c r="C506" s="17">
        <f t="shared" si="50"/>
      </c>
      <c r="D506" s="18">
        <f t="shared" si="51"/>
      </c>
      <c r="E506" s="18">
        <f t="shared" si="52"/>
      </c>
      <c r="F506" s="18">
        <f t="shared" si="53"/>
      </c>
      <c r="G506" s="41">
        <f t="shared" si="54"/>
      </c>
      <c r="H506" s="19">
        <f t="shared" si="55"/>
      </c>
    </row>
    <row r="507" spans="2:8" ht="12.75">
      <c r="B507" s="47">
        <f t="shared" si="49"/>
      </c>
      <c r="C507" s="17">
        <f t="shared" si="50"/>
      </c>
      <c r="D507" s="18">
        <f t="shared" si="51"/>
      </c>
      <c r="E507" s="18">
        <f t="shared" si="52"/>
      </c>
      <c r="F507" s="18">
        <f t="shared" si="53"/>
      </c>
      <c r="G507" s="41">
        <f t="shared" si="54"/>
      </c>
      <c r="H507" s="19">
        <f t="shared" si="55"/>
      </c>
    </row>
    <row r="508" spans="2:8" ht="12.75">
      <c r="B508" s="47">
        <f t="shared" si="49"/>
      </c>
      <c r="C508" s="17">
        <f t="shared" si="50"/>
      </c>
      <c r="D508" s="18">
        <f t="shared" si="51"/>
      </c>
      <c r="E508" s="18">
        <f t="shared" si="52"/>
      </c>
      <c r="F508" s="18">
        <f t="shared" si="53"/>
      </c>
      <c r="G508" s="41">
        <f t="shared" si="54"/>
      </c>
      <c r="H508" s="19">
        <f t="shared" si="55"/>
      </c>
    </row>
    <row r="509" spans="2:8" ht="12.75">
      <c r="B509" s="47">
        <f t="shared" si="49"/>
      </c>
      <c r="C509" s="17">
        <f t="shared" si="50"/>
      </c>
      <c r="D509" s="18">
        <f t="shared" si="51"/>
      </c>
      <c r="E509" s="18">
        <f t="shared" si="52"/>
      </c>
      <c r="F509" s="18">
        <f t="shared" si="53"/>
      </c>
      <c r="G509" s="41">
        <f t="shared" si="54"/>
      </c>
      <c r="H509" s="19">
        <f t="shared" si="55"/>
      </c>
    </row>
    <row r="510" spans="2:8" ht="12.75">
      <c r="B510" s="47">
        <f t="shared" si="49"/>
      </c>
      <c r="C510" s="17">
        <f t="shared" si="50"/>
      </c>
      <c r="D510" s="18">
        <f t="shared" si="51"/>
      </c>
      <c r="E510" s="18">
        <f t="shared" si="52"/>
      </c>
      <c r="F510" s="18">
        <f t="shared" si="53"/>
      </c>
      <c r="G510" s="41">
        <f t="shared" si="54"/>
      </c>
      <c r="H510" s="19">
        <f t="shared" si="55"/>
      </c>
    </row>
    <row r="511" spans="2:8" ht="12.75">
      <c r="B511" s="47">
        <f t="shared" si="49"/>
      </c>
      <c r="C511" s="17">
        <f t="shared" si="50"/>
      </c>
      <c r="D511" s="18">
        <f t="shared" si="51"/>
      </c>
      <c r="E511" s="18">
        <f t="shared" si="52"/>
      </c>
      <c r="F511" s="18">
        <f t="shared" si="53"/>
      </c>
      <c r="G511" s="41">
        <f t="shared" si="54"/>
      </c>
      <c r="H511" s="19">
        <f t="shared" si="55"/>
      </c>
    </row>
    <row r="512" spans="2:8" ht="12.75">
      <c r="B512" s="47">
        <f t="shared" si="49"/>
      </c>
      <c r="C512" s="17">
        <f t="shared" si="50"/>
      </c>
      <c r="D512" s="18">
        <f t="shared" si="51"/>
      </c>
      <c r="E512" s="18">
        <f t="shared" si="52"/>
      </c>
      <c r="F512" s="18">
        <f t="shared" si="53"/>
      </c>
      <c r="G512" s="41">
        <f t="shared" si="54"/>
      </c>
      <c r="H512" s="19">
        <f t="shared" si="55"/>
      </c>
    </row>
    <row r="513" spans="2:8" ht="12.75">
      <c r="B513" s="47">
        <f t="shared" si="49"/>
      </c>
      <c r="C513" s="17">
        <f t="shared" si="50"/>
      </c>
      <c r="D513" s="18">
        <f t="shared" si="51"/>
      </c>
      <c r="E513" s="18">
        <f t="shared" si="52"/>
      </c>
      <c r="F513" s="18">
        <f t="shared" si="53"/>
      </c>
      <c r="G513" s="41">
        <f t="shared" si="54"/>
      </c>
      <c r="H513" s="19">
        <f t="shared" si="55"/>
      </c>
    </row>
    <row r="514" spans="2:8" ht="12.75">
      <c r="B514" s="47">
        <f t="shared" si="49"/>
      </c>
      <c r="C514" s="17">
        <f t="shared" si="50"/>
      </c>
      <c r="D514" s="18">
        <f t="shared" si="51"/>
      </c>
      <c r="E514" s="18">
        <f t="shared" si="52"/>
      </c>
      <c r="F514" s="18">
        <f t="shared" si="53"/>
      </c>
      <c r="G514" s="41">
        <f t="shared" si="54"/>
      </c>
      <c r="H514" s="19">
        <f t="shared" si="55"/>
      </c>
    </row>
    <row r="515" spans="2:8" ht="12.75">
      <c r="B515" s="47">
        <f t="shared" si="49"/>
      </c>
      <c r="C515" s="17">
        <f t="shared" si="50"/>
      </c>
      <c r="D515" s="18">
        <f t="shared" si="51"/>
      </c>
      <c r="E515" s="18">
        <f t="shared" si="52"/>
      </c>
      <c r="F515" s="18">
        <f t="shared" si="53"/>
      </c>
      <c r="G515" s="41">
        <f t="shared" si="54"/>
      </c>
      <c r="H515" s="19">
        <f t="shared" si="55"/>
      </c>
    </row>
    <row r="516" spans="2:8" ht="12.75">
      <c r="B516" s="47">
        <f t="shared" si="49"/>
      </c>
      <c r="C516" s="17">
        <f t="shared" si="50"/>
      </c>
      <c r="D516" s="18">
        <f t="shared" si="51"/>
      </c>
      <c r="E516" s="18">
        <f t="shared" si="52"/>
      </c>
      <c r="F516" s="18">
        <f t="shared" si="53"/>
      </c>
      <c r="G516" s="41">
        <f t="shared" si="54"/>
      </c>
      <c r="H516" s="19">
        <f t="shared" si="55"/>
      </c>
    </row>
    <row r="517" spans="2:8" ht="12.75">
      <c r="B517" s="47">
        <f t="shared" si="49"/>
      </c>
      <c r="C517" s="17">
        <f t="shared" si="50"/>
      </c>
      <c r="D517" s="18">
        <f t="shared" si="51"/>
      </c>
      <c r="E517" s="18">
        <f t="shared" si="52"/>
      </c>
      <c r="F517" s="18">
        <f t="shared" si="53"/>
      </c>
      <c r="G517" s="41">
        <f t="shared" si="54"/>
      </c>
      <c r="H517" s="19">
        <f t="shared" si="55"/>
      </c>
    </row>
    <row r="518" spans="2:8" ht="12.75">
      <c r="B518" s="47">
        <f t="shared" si="49"/>
      </c>
      <c r="C518" s="17">
        <f t="shared" si="50"/>
      </c>
      <c r="D518" s="18">
        <f t="shared" si="51"/>
      </c>
      <c r="E518" s="18">
        <f t="shared" si="52"/>
      </c>
      <c r="F518" s="18">
        <f t="shared" si="53"/>
      </c>
      <c r="G518" s="41">
        <f t="shared" si="54"/>
      </c>
      <c r="H518" s="19">
        <f t="shared" si="55"/>
      </c>
    </row>
    <row r="519" spans="2:8" ht="12.75">
      <c r="B519" s="47">
        <f t="shared" si="49"/>
      </c>
      <c r="C519" s="17">
        <f t="shared" si="50"/>
      </c>
      <c r="D519" s="18">
        <f t="shared" si="51"/>
      </c>
      <c r="E519" s="18">
        <f t="shared" si="52"/>
      </c>
      <c r="F519" s="18">
        <f t="shared" si="53"/>
      </c>
      <c r="G519" s="41">
        <f t="shared" si="54"/>
      </c>
      <c r="H519" s="19">
        <f t="shared" si="55"/>
      </c>
    </row>
    <row r="520" spans="2:8" ht="12.75">
      <c r="B520" s="47">
        <f t="shared" si="49"/>
      </c>
      <c r="C520" s="17">
        <f t="shared" si="50"/>
      </c>
      <c r="D520" s="18">
        <f t="shared" si="51"/>
      </c>
      <c r="E520" s="18">
        <f t="shared" si="52"/>
      </c>
      <c r="F520" s="18">
        <f t="shared" si="53"/>
      </c>
      <c r="G520" s="41">
        <f t="shared" si="54"/>
      </c>
      <c r="H520" s="19">
        <f t="shared" si="55"/>
      </c>
    </row>
    <row r="521" spans="2:8" ht="12.75">
      <c r="B521" s="47">
        <f t="shared" si="49"/>
      </c>
      <c r="C521" s="17">
        <f t="shared" si="50"/>
      </c>
      <c r="D521" s="18">
        <f t="shared" si="51"/>
      </c>
      <c r="E521" s="18">
        <f t="shared" si="52"/>
      </c>
      <c r="F521" s="18">
        <f t="shared" si="53"/>
      </c>
      <c r="G521" s="41">
        <f t="shared" si="54"/>
      </c>
      <c r="H521" s="19">
        <f t="shared" si="55"/>
      </c>
    </row>
    <row r="522" spans="2:8" ht="12.75">
      <c r="B522" s="47">
        <f t="shared" si="49"/>
      </c>
      <c r="C522" s="17">
        <f t="shared" si="50"/>
      </c>
      <c r="D522" s="18">
        <f t="shared" si="51"/>
      </c>
      <c r="E522" s="18">
        <f t="shared" si="52"/>
      </c>
      <c r="F522" s="18">
        <f t="shared" si="53"/>
      </c>
      <c r="G522" s="41">
        <f t="shared" si="54"/>
      </c>
      <c r="H522" s="19">
        <f t="shared" si="55"/>
      </c>
    </row>
    <row r="523" spans="2:8" ht="12.75">
      <c r="B523" s="47">
        <f t="shared" si="49"/>
      </c>
      <c r="C523" s="17">
        <f t="shared" si="50"/>
      </c>
      <c r="D523" s="18">
        <f t="shared" si="51"/>
      </c>
      <c r="E523" s="18">
        <f t="shared" si="52"/>
      </c>
      <c r="F523" s="18">
        <f t="shared" si="53"/>
      </c>
      <c r="G523" s="41">
        <f t="shared" si="54"/>
      </c>
      <c r="H523" s="19">
        <f t="shared" si="55"/>
      </c>
    </row>
    <row r="524" spans="2:8" ht="12.75">
      <c r="B524" s="47">
        <f t="shared" si="49"/>
      </c>
      <c r="C524" s="17">
        <f t="shared" si="50"/>
      </c>
      <c r="D524" s="18">
        <f t="shared" si="51"/>
      </c>
      <c r="E524" s="18">
        <f t="shared" si="52"/>
      </c>
      <c r="F524" s="18">
        <f t="shared" si="53"/>
      </c>
      <c r="G524" s="41">
        <f t="shared" si="54"/>
      </c>
      <c r="H524" s="19">
        <f t="shared" si="55"/>
      </c>
    </row>
    <row r="525" spans="2:8" ht="12.75">
      <c r="B525" s="47">
        <f t="shared" si="49"/>
      </c>
      <c r="C525" s="17">
        <f t="shared" si="50"/>
      </c>
      <c r="D525" s="18">
        <f t="shared" si="51"/>
      </c>
      <c r="E525" s="18">
        <f t="shared" si="52"/>
      </c>
      <c r="F525" s="18">
        <f t="shared" si="53"/>
      </c>
      <c r="G525" s="41">
        <f t="shared" si="54"/>
      </c>
      <c r="H525" s="19">
        <f t="shared" si="55"/>
      </c>
    </row>
    <row r="526" spans="2:8" ht="12.75">
      <c r="B526" s="47">
        <f t="shared" si="49"/>
      </c>
      <c r="C526" s="17">
        <f t="shared" si="50"/>
      </c>
      <c r="D526" s="18">
        <f t="shared" si="51"/>
      </c>
      <c r="E526" s="18">
        <f t="shared" si="52"/>
      </c>
      <c r="F526" s="18">
        <f t="shared" si="53"/>
      </c>
      <c r="G526" s="41">
        <f t="shared" si="54"/>
      </c>
      <c r="H526" s="19">
        <f t="shared" si="55"/>
      </c>
    </row>
    <row r="527" spans="2:8" ht="12.75">
      <c r="B527" s="47">
        <f t="shared" si="49"/>
      </c>
      <c r="C527" s="17">
        <f t="shared" si="50"/>
      </c>
      <c r="D527" s="18">
        <f t="shared" si="51"/>
      </c>
      <c r="E527" s="18">
        <f t="shared" si="52"/>
      </c>
      <c r="F527" s="18">
        <f t="shared" si="53"/>
      </c>
      <c r="G527" s="41">
        <f t="shared" si="54"/>
      </c>
      <c r="H527" s="19">
        <f t="shared" si="55"/>
      </c>
    </row>
    <row r="528" spans="2:8" ht="12.75">
      <c r="B528" s="47">
        <f t="shared" si="49"/>
      </c>
      <c r="C528" s="17">
        <f t="shared" si="50"/>
      </c>
      <c r="D528" s="18">
        <f t="shared" si="51"/>
      </c>
      <c r="E528" s="18">
        <f t="shared" si="52"/>
      </c>
      <c r="F528" s="18">
        <f t="shared" si="53"/>
      </c>
      <c r="G528" s="41">
        <f t="shared" si="54"/>
      </c>
      <c r="H528" s="19">
        <f t="shared" si="55"/>
      </c>
    </row>
    <row r="529" spans="2:8" ht="12.75">
      <c r="B529" s="47">
        <f t="shared" si="49"/>
      </c>
      <c r="C529" s="17">
        <f t="shared" si="50"/>
      </c>
      <c r="D529" s="18">
        <f t="shared" si="51"/>
      </c>
      <c r="E529" s="18">
        <f t="shared" si="52"/>
      </c>
      <c r="F529" s="18">
        <f t="shared" si="53"/>
      </c>
      <c r="G529" s="41">
        <f t="shared" si="54"/>
      </c>
      <c r="H529" s="19">
        <f t="shared" si="55"/>
      </c>
    </row>
    <row r="530" spans="2:8" ht="12.75">
      <c r="B530" s="47">
        <f t="shared" si="49"/>
      </c>
      <c r="C530" s="17">
        <f t="shared" si="50"/>
      </c>
      <c r="D530" s="18">
        <f t="shared" si="51"/>
      </c>
      <c r="E530" s="18">
        <f t="shared" si="52"/>
      </c>
      <c r="F530" s="18">
        <f t="shared" si="53"/>
      </c>
      <c r="G530" s="41">
        <f t="shared" si="54"/>
      </c>
      <c r="H530" s="19">
        <f t="shared" si="55"/>
      </c>
    </row>
    <row r="531" spans="2:8" ht="12.75">
      <c r="B531" s="47">
        <f t="shared" si="49"/>
      </c>
      <c r="C531" s="17">
        <f t="shared" si="50"/>
      </c>
      <c r="D531" s="18">
        <f t="shared" si="51"/>
      </c>
      <c r="E531" s="18">
        <f t="shared" si="52"/>
      </c>
      <c r="F531" s="18">
        <f t="shared" si="53"/>
      </c>
      <c r="G531" s="41">
        <f t="shared" si="54"/>
      </c>
      <c r="H531" s="19">
        <f t="shared" si="55"/>
      </c>
    </row>
    <row r="532" spans="2:8" ht="12.75">
      <c r="B532" s="47">
        <f t="shared" si="49"/>
      </c>
      <c r="C532" s="17">
        <f t="shared" si="50"/>
      </c>
      <c r="D532" s="18">
        <f t="shared" si="51"/>
      </c>
      <c r="E532" s="18">
        <f t="shared" si="52"/>
      </c>
      <c r="F532" s="18">
        <f t="shared" si="53"/>
      </c>
      <c r="G532" s="41">
        <f t="shared" si="54"/>
      </c>
      <c r="H532" s="19">
        <f t="shared" si="55"/>
      </c>
    </row>
    <row r="533" spans="2:8" ht="12.75">
      <c r="B533" s="47">
        <f t="shared" si="49"/>
      </c>
      <c r="C533" s="17">
        <f t="shared" si="50"/>
      </c>
      <c r="D533" s="18">
        <f t="shared" si="51"/>
      </c>
      <c r="E533" s="18">
        <f t="shared" si="52"/>
      </c>
      <c r="F533" s="18">
        <f t="shared" si="53"/>
      </c>
      <c r="G533" s="41">
        <f t="shared" si="54"/>
      </c>
      <c r="H533" s="19">
        <f t="shared" si="55"/>
      </c>
    </row>
    <row r="534" spans="2:8" ht="12.75">
      <c r="B534" s="47">
        <f t="shared" si="49"/>
      </c>
      <c r="C534" s="17">
        <f t="shared" si="50"/>
      </c>
      <c r="D534" s="18">
        <f t="shared" si="51"/>
      </c>
      <c r="E534" s="18">
        <f t="shared" si="52"/>
      </c>
      <c r="F534" s="18">
        <f t="shared" si="53"/>
      </c>
      <c r="G534" s="41">
        <f t="shared" si="54"/>
      </c>
      <c r="H534" s="19">
        <f t="shared" si="55"/>
      </c>
    </row>
    <row r="535" spans="2:8" ht="12.75">
      <c r="B535" s="47">
        <f t="shared" si="49"/>
      </c>
      <c r="C535" s="17">
        <f t="shared" si="50"/>
      </c>
      <c r="D535" s="18">
        <f t="shared" si="51"/>
      </c>
      <c r="E535" s="18">
        <f t="shared" si="52"/>
      </c>
      <c r="F535" s="18">
        <f t="shared" si="53"/>
      </c>
      <c r="G535" s="41">
        <f t="shared" si="54"/>
      </c>
      <c r="H535" s="19">
        <f t="shared" si="55"/>
      </c>
    </row>
    <row r="536" spans="2:8" ht="12.75">
      <c r="B536" s="47">
        <f t="shared" si="49"/>
      </c>
      <c r="C536" s="17">
        <f t="shared" si="50"/>
      </c>
      <c r="D536" s="18">
        <f t="shared" si="51"/>
      </c>
      <c r="E536" s="18">
        <f t="shared" si="52"/>
      </c>
      <c r="F536" s="18">
        <f t="shared" si="53"/>
      </c>
      <c r="G536" s="41">
        <f t="shared" si="54"/>
      </c>
      <c r="H536" s="19">
        <f t="shared" si="55"/>
      </c>
    </row>
    <row r="537" spans="2:8" ht="12.75">
      <c r="B537" s="47">
        <f aca="true" t="shared" si="56" ref="B537:B569">pagam.Num</f>
      </c>
      <c r="C537" s="17">
        <f aca="true" t="shared" si="57" ref="C537:C569">Mostra.Data</f>
      </c>
      <c r="D537" s="18">
        <f aca="true" t="shared" si="58" ref="D537:D569">Bil.Iniz</f>
      </c>
      <c r="E537" s="18">
        <f aca="true" t="shared" si="59" ref="E537:E569">Interesse</f>
      </c>
      <c r="F537" s="18">
        <f aca="true" t="shared" si="60" ref="F537:F569">Capitale</f>
      </c>
      <c r="G537" s="41">
        <f aca="true" t="shared" si="61" ref="G537:G569">Bilancio.finale</f>
      </c>
      <c r="H537" s="19">
        <f aca="true" t="shared" si="62" ref="H537:H569">Interesse.Comp</f>
      </c>
    </row>
    <row r="538" spans="2:8" ht="12.75">
      <c r="B538" s="47">
        <f t="shared" si="56"/>
      </c>
      <c r="C538" s="17">
        <f t="shared" si="57"/>
      </c>
      <c r="D538" s="18">
        <f t="shared" si="58"/>
      </c>
      <c r="E538" s="18">
        <f t="shared" si="59"/>
      </c>
      <c r="F538" s="18">
        <f t="shared" si="60"/>
      </c>
      <c r="G538" s="41">
        <f t="shared" si="61"/>
      </c>
      <c r="H538" s="19">
        <f t="shared" si="62"/>
      </c>
    </row>
    <row r="539" spans="2:8" ht="12.75">
      <c r="B539" s="47">
        <f t="shared" si="56"/>
      </c>
      <c r="C539" s="17">
        <f t="shared" si="57"/>
      </c>
      <c r="D539" s="18">
        <f t="shared" si="58"/>
      </c>
      <c r="E539" s="18">
        <f t="shared" si="59"/>
      </c>
      <c r="F539" s="18">
        <f t="shared" si="60"/>
      </c>
      <c r="G539" s="41">
        <f t="shared" si="61"/>
      </c>
      <c r="H539" s="19">
        <f t="shared" si="62"/>
      </c>
    </row>
    <row r="540" spans="2:8" ht="12.75">
      <c r="B540" s="47">
        <f t="shared" si="56"/>
      </c>
      <c r="C540" s="17">
        <f t="shared" si="57"/>
      </c>
      <c r="D540" s="18">
        <f t="shared" si="58"/>
      </c>
      <c r="E540" s="18">
        <f t="shared" si="59"/>
      </c>
      <c r="F540" s="18">
        <f t="shared" si="60"/>
      </c>
      <c r="G540" s="41">
        <f t="shared" si="61"/>
      </c>
      <c r="H540" s="19">
        <f t="shared" si="62"/>
      </c>
    </row>
    <row r="541" spans="2:8" ht="12.75">
      <c r="B541" s="47">
        <f t="shared" si="56"/>
      </c>
      <c r="C541" s="17">
        <f t="shared" si="57"/>
      </c>
      <c r="D541" s="18">
        <f t="shared" si="58"/>
      </c>
      <c r="E541" s="18">
        <f t="shared" si="59"/>
      </c>
      <c r="F541" s="18">
        <f t="shared" si="60"/>
      </c>
      <c r="G541" s="41">
        <f t="shared" si="61"/>
      </c>
      <c r="H541" s="19">
        <f t="shared" si="62"/>
      </c>
    </row>
    <row r="542" spans="2:8" ht="12.75">
      <c r="B542" s="47">
        <f t="shared" si="56"/>
      </c>
      <c r="C542" s="17">
        <f t="shared" si="57"/>
      </c>
      <c r="D542" s="18">
        <f t="shared" si="58"/>
      </c>
      <c r="E542" s="18">
        <f t="shared" si="59"/>
      </c>
      <c r="F542" s="18">
        <f t="shared" si="60"/>
      </c>
      <c r="G542" s="41">
        <f t="shared" si="61"/>
      </c>
      <c r="H542" s="19">
        <f t="shared" si="62"/>
      </c>
    </row>
    <row r="543" spans="2:8" ht="12.75">
      <c r="B543" s="47">
        <f t="shared" si="56"/>
      </c>
      <c r="C543" s="17">
        <f t="shared" si="57"/>
      </c>
      <c r="D543" s="18">
        <f t="shared" si="58"/>
      </c>
      <c r="E543" s="18">
        <f t="shared" si="59"/>
      </c>
      <c r="F543" s="18">
        <f t="shared" si="60"/>
      </c>
      <c r="G543" s="41">
        <f t="shared" si="61"/>
      </c>
      <c r="H543" s="19">
        <f t="shared" si="62"/>
      </c>
    </row>
    <row r="544" spans="2:8" ht="12.75">
      <c r="B544" s="47">
        <f t="shared" si="56"/>
      </c>
      <c r="C544" s="17">
        <f t="shared" si="57"/>
      </c>
      <c r="D544" s="18">
        <f t="shared" si="58"/>
      </c>
      <c r="E544" s="18">
        <f t="shared" si="59"/>
      </c>
      <c r="F544" s="18">
        <f t="shared" si="60"/>
      </c>
      <c r="G544" s="41">
        <f t="shared" si="61"/>
      </c>
      <c r="H544" s="19">
        <f t="shared" si="62"/>
      </c>
    </row>
    <row r="545" spans="2:8" ht="12.75">
      <c r="B545" s="47">
        <f t="shared" si="56"/>
      </c>
      <c r="C545" s="17">
        <f t="shared" si="57"/>
      </c>
      <c r="D545" s="18">
        <f t="shared" si="58"/>
      </c>
      <c r="E545" s="18">
        <f t="shared" si="59"/>
      </c>
      <c r="F545" s="18">
        <f t="shared" si="60"/>
      </c>
      <c r="G545" s="41">
        <f t="shared" si="61"/>
      </c>
      <c r="H545" s="19">
        <f t="shared" si="62"/>
      </c>
    </row>
    <row r="546" spans="2:8" ht="12.75">
      <c r="B546" s="47">
        <f t="shared" si="56"/>
      </c>
      <c r="C546" s="17">
        <f t="shared" si="57"/>
      </c>
      <c r="D546" s="18">
        <f t="shared" si="58"/>
      </c>
      <c r="E546" s="18">
        <f t="shared" si="59"/>
      </c>
      <c r="F546" s="18">
        <f t="shared" si="60"/>
      </c>
      <c r="G546" s="41">
        <f t="shared" si="61"/>
      </c>
      <c r="H546" s="19">
        <f t="shared" si="62"/>
      </c>
    </row>
    <row r="547" spans="2:8" ht="12.75">
      <c r="B547" s="47">
        <f t="shared" si="56"/>
      </c>
      <c r="C547" s="17">
        <f t="shared" si="57"/>
      </c>
      <c r="D547" s="18">
        <f t="shared" si="58"/>
      </c>
      <c r="E547" s="18">
        <f t="shared" si="59"/>
      </c>
      <c r="F547" s="18">
        <f t="shared" si="60"/>
      </c>
      <c r="G547" s="41">
        <f t="shared" si="61"/>
      </c>
      <c r="H547" s="19">
        <f t="shared" si="62"/>
      </c>
    </row>
    <row r="548" spans="2:8" ht="12.75">
      <c r="B548" s="47">
        <f t="shared" si="56"/>
      </c>
      <c r="C548" s="17">
        <f t="shared" si="57"/>
      </c>
      <c r="D548" s="18">
        <f t="shared" si="58"/>
      </c>
      <c r="E548" s="18">
        <f t="shared" si="59"/>
      </c>
      <c r="F548" s="18">
        <f t="shared" si="60"/>
      </c>
      <c r="G548" s="41">
        <f t="shared" si="61"/>
      </c>
      <c r="H548" s="19">
        <f t="shared" si="62"/>
      </c>
    </row>
    <row r="549" spans="2:8" ht="12.75">
      <c r="B549" s="47">
        <f t="shared" si="56"/>
      </c>
      <c r="C549" s="17">
        <f t="shared" si="57"/>
      </c>
      <c r="D549" s="18">
        <f t="shared" si="58"/>
      </c>
      <c r="E549" s="18">
        <f t="shared" si="59"/>
      </c>
      <c r="F549" s="18">
        <f t="shared" si="60"/>
      </c>
      <c r="G549" s="41">
        <f t="shared" si="61"/>
      </c>
      <c r="H549" s="19">
        <f t="shared" si="62"/>
      </c>
    </row>
    <row r="550" spans="2:8" ht="12.75">
      <c r="B550" s="47">
        <f t="shared" si="56"/>
      </c>
      <c r="C550" s="17">
        <f t="shared" si="57"/>
      </c>
      <c r="D550" s="18">
        <f t="shared" si="58"/>
      </c>
      <c r="E550" s="18">
        <f t="shared" si="59"/>
      </c>
      <c r="F550" s="18">
        <f t="shared" si="60"/>
      </c>
      <c r="G550" s="41">
        <f t="shared" si="61"/>
      </c>
      <c r="H550" s="19">
        <f t="shared" si="62"/>
      </c>
    </row>
    <row r="551" spans="2:8" ht="12.75">
      <c r="B551" s="47">
        <f t="shared" si="56"/>
      </c>
      <c r="C551" s="17">
        <f t="shared" si="57"/>
      </c>
      <c r="D551" s="18">
        <f t="shared" si="58"/>
      </c>
      <c r="E551" s="18">
        <f t="shared" si="59"/>
      </c>
      <c r="F551" s="18">
        <f t="shared" si="60"/>
      </c>
      <c r="G551" s="41">
        <f t="shared" si="61"/>
      </c>
      <c r="H551" s="19">
        <f t="shared" si="62"/>
      </c>
    </row>
    <row r="552" spans="2:8" ht="12.75">
      <c r="B552" s="47">
        <f t="shared" si="56"/>
      </c>
      <c r="C552" s="17">
        <f t="shared" si="57"/>
      </c>
      <c r="D552" s="18">
        <f t="shared" si="58"/>
      </c>
      <c r="E552" s="18">
        <f t="shared" si="59"/>
      </c>
      <c r="F552" s="18">
        <f t="shared" si="60"/>
      </c>
      <c r="G552" s="41">
        <f t="shared" si="61"/>
      </c>
      <c r="H552" s="19">
        <f t="shared" si="62"/>
      </c>
    </row>
    <row r="553" spans="2:8" ht="12.75">
      <c r="B553" s="47">
        <f t="shared" si="56"/>
      </c>
      <c r="C553" s="17">
        <f t="shared" si="57"/>
      </c>
      <c r="D553" s="18">
        <f t="shared" si="58"/>
      </c>
      <c r="E553" s="18">
        <f t="shared" si="59"/>
      </c>
      <c r="F553" s="18">
        <f t="shared" si="60"/>
      </c>
      <c r="G553" s="41">
        <f t="shared" si="61"/>
      </c>
      <c r="H553" s="19">
        <f t="shared" si="62"/>
      </c>
    </row>
    <row r="554" spans="2:8" ht="12.75">
      <c r="B554" s="47">
        <f t="shared" si="56"/>
      </c>
      <c r="C554" s="17">
        <f t="shared" si="57"/>
      </c>
      <c r="D554" s="18">
        <f t="shared" si="58"/>
      </c>
      <c r="E554" s="18">
        <f t="shared" si="59"/>
      </c>
      <c r="F554" s="18">
        <f t="shared" si="60"/>
      </c>
      <c r="G554" s="41">
        <f t="shared" si="61"/>
      </c>
      <c r="H554" s="19">
        <f t="shared" si="62"/>
      </c>
    </row>
    <row r="555" spans="2:8" ht="12.75">
      <c r="B555" s="47">
        <f t="shared" si="56"/>
      </c>
      <c r="C555" s="17">
        <f t="shared" si="57"/>
      </c>
      <c r="D555" s="18">
        <f t="shared" si="58"/>
      </c>
      <c r="E555" s="18">
        <f t="shared" si="59"/>
      </c>
      <c r="F555" s="18">
        <f t="shared" si="60"/>
      </c>
      <c r="G555" s="41">
        <f t="shared" si="61"/>
      </c>
      <c r="H555" s="19">
        <f t="shared" si="62"/>
      </c>
    </row>
    <row r="556" spans="2:8" ht="12.75">
      <c r="B556" s="47">
        <f t="shared" si="56"/>
      </c>
      <c r="C556" s="17">
        <f t="shared" si="57"/>
      </c>
      <c r="D556" s="18">
        <f t="shared" si="58"/>
      </c>
      <c r="E556" s="18">
        <f t="shared" si="59"/>
      </c>
      <c r="F556" s="18">
        <f t="shared" si="60"/>
      </c>
      <c r="G556" s="41">
        <f t="shared" si="61"/>
      </c>
      <c r="H556" s="19">
        <f t="shared" si="62"/>
      </c>
    </row>
    <row r="557" spans="2:8" ht="12.75">
      <c r="B557" s="47">
        <f t="shared" si="56"/>
      </c>
      <c r="C557" s="17">
        <f t="shared" si="57"/>
      </c>
      <c r="D557" s="18">
        <f t="shared" si="58"/>
      </c>
      <c r="E557" s="18">
        <f t="shared" si="59"/>
      </c>
      <c r="F557" s="18">
        <f t="shared" si="60"/>
      </c>
      <c r="G557" s="41">
        <f t="shared" si="61"/>
      </c>
      <c r="H557" s="19">
        <f t="shared" si="62"/>
      </c>
    </row>
    <row r="558" spans="2:8" ht="12.75">
      <c r="B558" s="47">
        <f t="shared" si="56"/>
      </c>
      <c r="C558" s="17">
        <f t="shared" si="57"/>
      </c>
      <c r="D558" s="18">
        <f t="shared" si="58"/>
      </c>
      <c r="E558" s="18">
        <f t="shared" si="59"/>
      </c>
      <c r="F558" s="18">
        <f t="shared" si="60"/>
      </c>
      <c r="G558" s="41">
        <f t="shared" si="61"/>
      </c>
      <c r="H558" s="19">
        <f t="shared" si="62"/>
      </c>
    </row>
    <row r="559" spans="2:8" ht="12.75">
      <c r="B559" s="47">
        <f t="shared" si="56"/>
      </c>
      <c r="C559" s="17">
        <f t="shared" si="57"/>
      </c>
      <c r="D559" s="18">
        <f t="shared" si="58"/>
      </c>
      <c r="E559" s="18">
        <f t="shared" si="59"/>
      </c>
      <c r="F559" s="18">
        <f t="shared" si="60"/>
      </c>
      <c r="G559" s="41">
        <f t="shared" si="61"/>
      </c>
      <c r="H559" s="19">
        <f t="shared" si="62"/>
      </c>
    </row>
    <row r="560" spans="2:8" ht="12.75">
      <c r="B560" s="47">
        <f t="shared" si="56"/>
      </c>
      <c r="C560" s="17">
        <f t="shared" si="57"/>
      </c>
      <c r="D560" s="18">
        <f t="shared" si="58"/>
      </c>
      <c r="E560" s="18">
        <f t="shared" si="59"/>
      </c>
      <c r="F560" s="18">
        <f t="shared" si="60"/>
      </c>
      <c r="G560" s="41">
        <f t="shared" si="61"/>
      </c>
      <c r="H560" s="19">
        <f t="shared" si="62"/>
      </c>
    </row>
    <row r="561" spans="2:8" ht="12.75">
      <c r="B561" s="47">
        <f t="shared" si="56"/>
      </c>
      <c r="C561" s="17">
        <f t="shared" si="57"/>
      </c>
      <c r="D561" s="18">
        <f t="shared" si="58"/>
      </c>
      <c r="E561" s="18">
        <f t="shared" si="59"/>
      </c>
      <c r="F561" s="18">
        <f t="shared" si="60"/>
      </c>
      <c r="G561" s="41">
        <f t="shared" si="61"/>
      </c>
      <c r="H561" s="19">
        <f t="shared" si="62"/>
      </c>
    </row>
    <row r="562" spans="2:8" ht="12.75">
      <c r="B562" s="47">
        <f t="shared" si="56"/>
      </c>
      <c r="C562" s="17">
        <f t="shared" si="57"/>
      </c>
      <c r="D562" s="18">
        <f t="shared" si="58"/>
      </c>
      <c r="E562" s="18">
        <f t="shared" si="59"/>
      </c>
      <c r="F562" s="18">
        <f t="shared" si="60"/>
      </c>
      <c r="G562" s="41">
        <f t="shared" si="61"/>
      </c>
      <c r="H562" s="19">
        <f t="shared" si="62"/>
      </c>
    </row>
    <row r="563" spans="2:8" ht="12.75">
      <c r="B563" s="47">
        <f t="shared" si="56"/>
      </c>
      <c r="C563" s="17">
        <f t="shared" si="57"/>
      </c>
      <c r="D563" s="18">
        <f t="shared" si="58"/>
      </c>
      <c r="E563" s="18">
        <f t="shared" si="59"/>
      </c>
      <c r="F563" s="18">
        <f t="shared" si="60"/>
      </c>
      <c r="G563" s="41">
        <f t="shared" si="61"/>
      </c>
      <c r="H563" s="19">
        <f t="shared" si="62"/>
      </c>
    </row>
    <row r="564" spans="2:8" ht="12.75">
      <c r="B564" s="47">
        <f t="shared" si="56"/>
      </c>
      <c r="C564" s="17">
        <f t="shared" si="57"/>
      </c>
      <c r="D564" s="18">
        <f t="shared" si="58"/>
      </c>
      <c r="E564" s="18">
        <f t="shared" si="59"/>
      </c>
      <c r="F564" s="18">
        <f t="shared" si="60"/>
      </c>
      <c r="G564" s="41">
        <f t="shared" si="61"/>
      </c>
      <c r="H564" s="19">
        <f t="shared" si="62"/>
      </c>
    </row>
    <row r="565" spans="2:8" ht="12.75">
      <c r="B565" s="47">
        <f t="shared" si="56"/>
      </c>
      <c r="C565" s="17">
        <f t="shared" si="57"/>
      </c>
      <c r="D565" s="18">
        <f t="shared" si="58"/>
      </c>
      <c r="E565" s="18">
        <f t="shared" si="59"/>
      </c>
      <c r="F565" s="18">
        <f t="shared" si="60"/>
      </c>
      <c r="G565" s="41">
        <f t="shared" si="61"/>
      </c>
      <c r="H565" s="19">
        <f t="shared" si="62"/>
      </c>
    </row>
    <row r="566" spans="2:8" ht="12.75">
      <c r="B566" s="47">
        <f t="shared" si="56"/>
      </c>
      <c r="C566" s="17">
        <f t="shared" si="57"/>
      </c>
      <c r="D566" s="18">
        <f t="shared" si="58"/>
      </c>
      <c r="E566" s="18">
        <f t="shared" si="59"/>
      </c>
      <c r="F566" s="18">
        <f t="shared" si="60"/>
      </c>
      <c r="G566" s="41">
        <f t="shared" si="61"/>
      </c>
      <c r="H566" s="19">
        <f t="shared" si="62"/>
      </c>
    </row>
    <row r="567" spans="2:8" ht="12.75">
      <c r="B567" s="47">
        <f t="shared" si="56"/>
      </c>
      <c r="C567" s="17">
        <f t="shared" si="57"/>
      </c>
      <c r="D567" s="18">
        <f t="shared" si="58"/>
      </c>
      <c r="E567" s="18">
        <f t="shared" si="59"/>
      </c>
      <c r="F567" s="18">
        <f t="shared" si="60"/>
      </c>
      <c r="G567" s="41">
        <f t="shared" si="61"/>
      </c>
      <c r="H567" s="19">
        <f t="shared" si="62"/>
      </c>
    </row>
    <row r="568" spans="2:8" ht="12.75">
      <c r="B568" s="47">
        <f t="shared" si="56"/>
      </c>
      <c r="C568" s="17">
        <f t="shared" si="57"/>
      </c>
      <c r="D568" s="18">
        <f t="shared" si="58"/>
      </c>
      <c r="E568" s="18">
        <f t="shared" si="59"/>
      </c>
      <c r="F568" s="18">
        <f t="shared" si="60"/>
      </c>
      <c r="G568" s="41">
        <f t="shared" si="61"/>
      </c>
      <c r="H568" s="19">
        <f t="shared" si="62"/>
      </c>
    </row>
    <row r="569" spans="2:8" ht="12.75">
      <c r="B569" s="47">
        <f t="shared" si="56"/>
      </c>
      <c r="C569" s="17">
        <f t="shared" si="57"/>
      </c>
      <c r="D569" s="18">
        <f t="shared" si="58"/>
      </c>
      <c r="E569" s="18">
        <f t="shared" si="59"/>
      </c>
      <c r="F569" s="18">
        <f t="shared" si="60"/>
      </c>
      <c r="G569" s="41">
        <f t="shared" si="61"/>
      </c>
      <c r="H569" s="19">
        <f t="shared" si="62"/>
      </c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E2:I2" r:id="rId1" tooltip="Calcolo Consolidamento Debiti in Una Singola Rata + Liquidità Aggiuntiva" display="Calcolo Consolidamento Debiti A Rata Unica + Liquidità Aggiuntiva"/>
    <hyperlink ref="E3:I3" r:id="rId2" tooltip="Convenienza Surroga e/o Sostituzione e/o Rinegoziazione Finanziamento" display="Convenienza Surroga e/o Sostituzione e/o Rinegoziazione Finanziamento"/>
    <hyperlink ref="E4:I4" r:id="rId3" tooltip="Finanziamenti Personali Fino A 15 Anni e 180 Rate &amp; Banche che Li Erogano" display="Finanziamenti Personali Fino A 15 Anni e 180 Rate &amp; Banche che Li Erogano"/>
    <hyperlink ref="F12:H12" r:id="rId4" tooltip="Oneri, Spese &amp; Costi di Estinzione Anticipata" display="Oneri, Spese &amp; Costi di Estinzione Anticipata"/>
  </hyperlinks>
  <printOptions/>
  <pageMargins left="0.7874015748031497" right="0.7874015748031497" top="0.7086614173228347" bottom="0.7480314960629921" header="0.5118110236220472" footer="0.5118110236220472"/>
  <pageSetup orientation="portrait" paperSize="9" scale="80" r:id="rId6"/>
  <headerFooter alignWithMargins="0">
    <oddFooter>&amp;C&amp;11Pagina &amp;P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SocialFin.it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estinzione anticipata finanziamento excel 2024 by SocialFin.it</dc:title>
  <dc:subject>Calcolo estinzione anticipata finanziamento excel</dc:subject>
  <dc:creator>SocialFin.it</dc:creator>
  <cp:keywords>calcolo; estinzione; anticipata; finanziamento; excel; xls</cp:keywords>
  <dc:description>Foglio elettronico di calcolo estinzione anticipata finanziamento in excel by SocialFin.it 2024</dc:description>
  <cp:lastModifiedBy>Rodolfo</cp:lastModifiedBy>
  <cp:lastPrinted>2007-08-06T12:26:11Z</cp:lastPrinted>
  <dcterms:created xsi:type="dcterms:W3CDTF">2000-09-27T14:26:38Z</dcterms:created>
  <dcterms:modified xsi:type="dcterms:W3CDTF">2024-01-07T12:13:13Z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estinzione anticipata finanziamento excel">
    <vt:lpwstr>calcolo estinzione anticipata finanziamento excel</vt:lpwstr>
  </property>
</Properties>
</file>