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Estinzione anticipata excel xls" sheetId="1" r:id="rId1"/>
  </sheets>
  <definedNames>
    <definedName name="Ammont_prestito" localSheetId="0">'Estinzione anticipata excel xls'!$D$8</definedName>
    <definedName name="_xlnm.Print_Area" localSheetId="0">'Estinzione anticipata excel xls'!$B$6:$H$136</definedName>
    <definedName name="Bil.Iniz" localSheetId="0">IF('Estinzione anticipata excel xls'!IU1&lt;&gt;"",'Estinzione anticipata excel xls'!D65536,"")</definedName>
    <definedName name="Bilancio.finale" localSheetId="0">IF('Estinzione anticipata excel xls'!IR1&lt;&gt;"",'Estinzione anticipata excel xls'!IT1-'Estinzione anticipata excel xls'!IV1,"")</definedName>
    <definedName name="Bilancio_iniz_tab" localSheetId="0">'Estinzione anticipata excel xls'!$H$14</definedName>
    <definedName name="Capitale" localSheetId="0">IF('Estinzione anticipata excel xls'!IS1&lt;&gt;"",MIN('Estinzione anticipata excel xls'!IU1,'Estinzione anticipata excel xls'!Pagam_da_usare-'Estinzione anticipata excel xls'!IV1),"")</definedName>
    <definedName name="Data_inizio_tabella" localSheetId="0">'Estinzione anticipata excel xls'!$H$8</definedName>
    <definedName name="Durata_in_anni" localSheetId="0">'Estinzione anticipata excel xls'!$D$10</definedName>
    <definedName name="Durata_in_anni">#REF!</definedName>
    <definedName name="Interesse" localSheetId="0">IF('Estinzione anticipata excel xls'!IT1&lt;&gt;"",'Estinzione anticipata excel xls'!IV1*'Estinzione anticipata excel xls'!Tasso_periodico,"")</definedName>
    <definedName name="Interesse.Comp" localSheetId="0">IF('Estinzione anticipata excel xls'!IQ1&lt;&gt;"",'Estinzione anticipata excel xls'!A65536+'Estinzione anticipata excel xls'!IT1,"")</definedName>
    <definedName name="Interesse_tabella" localSheetId="0">'Estinzione anticipata excel xls'!#REF!</definedName>
    <definedName name="Mostra.Data" localSheetId="0">IF('Estinzione anticipata excel xls'!IV1&lt;&gt;"",DATE(YEAR('Estinzione anticipata excel xls'!Primo_pagam),MONTH('Estinzione anticipata excel xls'!Primo_pagam)+('Estinzione anticipata excel xls'!IV1-1)*12/'Estinzione anticipata excel xls'!Pagam_per_anno,DAY('Estinzione anticipata excel xls'!Primo_pagam)),"")</definedName>
    <definedName name="pagam.Num" localSheetId="0">IF(OR('Estinzione anticipata excel xls'!A65536="",'Estinzione anticipata excel xls'!A65536='Estinzione anticipata excel xls'!Totale_pagam),"",'Estinzione anticipata excel xls'!A65536+1)</definedName>
    <definedName name="Pagam_calcolato" localSheetId="0">'Estinzione anticipata excel xls'!$I$11</definedName>
    <definedName name="Pagam_da_usare" localSheetId="0">'Estinzione anticipata excel xls'!$I$509</definedName>
    <definedName name="Pagam_inizio_tabella" localSheetId="0">'Estinzione anticipata excel xls'!$H$9</definedName>
    <definedName name="Pagam_per_anno" localSheetId="0">'Estinzione anticipata excel xls'!$D$11</definedName>
    <definedName name="Pagam_per_anno">#REF!</definedName>
    <definedName name="Pagam_registrato" localSheetId="0">'Estinzione anticipata excel xls'!$D$13</definedName>
    <definedName name="Play">656277505</definedName>
    <definedName name="Primo_pagam" localSheetId="0">'Estinzione anticipata excel xls'!#REF!</definedName>
    <definedName name="Primo_pagam_num" localSheetId="0">'Estinzione anticipata excel xls'!$I$508</definedName>
    <definedName name="Tasso_inter_annuale" localSheetId="0">'Estinzione anticipata excel xls'!$D$9</definedName>
    <definedName name="Tasso_inter_annuale">#REF!</definedName>
    <definedName name="Tasso_periodico" localSheetId="0">'Estinzione anticipata excel xls'!Tasso_inter_annuale/'Estinzione anticipata excel xls'!Pagam_per_anno</definedName>
    <definedName name="_xlnm.Print_Titles" localSheetId="0">'Estinzione anticipata excel xls'!$15:$16</definedName>
    <definedName name="Totale_pagam" localSheetId="0">'Estinzione anticipata excel xls'!Pagam_per_anno*'Estinzione anticipata excel xls'!Durata_in_anni</definedName>
    <definedName name="VBAdvanced.VB_Branch_Example" localSheetId="0">'Estinzione anticipata excel xls'!VBAdvanced.VB_Branch_Example</definedName>
    <definedName name="VBAdvanced.VB_Branch_Example">[0]!VBAdvanced.VB_Branch_Example</definedName>
    <definedName name="VBAdvanced.VB_GetWindowsDirectory" localSheetId="0">'Estinzione anticipata excel xls'!VBAdvanced.VB_GetWindowsDirectory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<sst xmlns="http://schemas.openxmlformats.org/spreadsheetml/2006/main" count="26" uniqueCount="26">
  <si>
    <t>Pagamento registrato:</t>
  </si>
  <si>
    <t>Pagamento:</t>
  </si>
  <si>
    <t>Riporto del capitale</t>
  </si>
  <si>
    <t>Calcolo Consolidamento Debiti in Unica Rata + Liquidità Aggiuntiva</t>
  </si>
  <si>
    <t>Tasso d'interesse Tan annuale &gt;</t>
  </si>
  <si>
    <t>Numero delle rate</t>
  </si>
  <si>
    <t>in progressivo</t>
  </si>
  <si>
    <t>a rata pagata</t>
  </si>
  <si>
    <t>Calcolo estinzione anticipata prestito excel xls</t>
  </si>
  <si>
    <t>Capitale Originario del Prestito &gt;</t>
  </si>
  <si>
    <t>Durata Originaria del prestito &gt;</t>
  </si>
  <si>
    <t>Nr. di rate pagate ogni anno &gt;</t>
  </si>
  <si>
    <t>Calcolo rimborso anticipato prestito personale totale:</t>
  </si>
  <si>
    <t>Debito Residuo rata dopo rata</t>
  </si>
  <si>
    <t>per estinzione anticipata prestito</t>
  </si>
  <si>
    <r>
      <t xml:space="preserve">   Calcolo Estinzione Anticipata </t>
    </r>
    <r>
      <rPr>
        <b/>
        <u val="singleAccounting"/>
        <sz val="12"/>
        <color indexed="12"/>
        <rFont val="Arial"/>
        <family val="2"/>
      </rPr>
      <t>Parziale</t>
    </r>
    <r>
      <rPr>
        <b/>
        <sz val="12"/>
        <color indexed="12"/>
        <rFont val="Arial"/>
        <family val="2"/>
      </rPr>
      <t xml:space="preserve"> di un prestito? Fatelo su:</t>
    </r>
  </si>
  <si>
    <t xml:space="preserve">Calcolo Sostituzione Surroga e Rinegoziazione Finanziamento </t>
  </si>
  <si>
    <t>Finanziamenti &amp; Prestiti Personali Rimborsabili in 15 Anni o 180 Mesi</t>
  </si>
  <si>
    <r>
      <rPr>
        <b/>
        <sz val="12"/>
        <color indexed="12"/>
        <rFont val="Arial"/>
        <family val="2"/>
      </rPr>
      <t xml:space="preserve">   </t>
    </r>
    <r>
      <rPr>
        <b/>
        <u val="single"/>
        <sz val="12"/>
        <color indexed="12"/>
        <rFont val="Arial"/>
        <family val="2"/>
      </rPr>
      <t>calcolo estinzione anticipata parziale con nuova rata</t>
    </r>
  </si>
  <si>
    <t xml:space="preserve">   NB: considerare il nr. della rata sulla quale effettuare l'estinzione e rapportarla</t>
  </si>
  <si>
    <t xml:space="preserve">   alla somma coincidente col debito residuo. Più info &amp; istruzioni sul link indicato.</t>
  </si>
  <si>
    <t>Foglio di calcolo estinzione totale anticipata prestito personale o finalizzato con excel by SocialFin.it - 2024 edition</t>
  </si>
  <si>
    <t xml:space="preserve">   Singola rata pagata attualmente?</t>
  </si>
  <si>
    <t xml:space="preserve"> Se non coincide, potete avere + info su:</t>
  </si>
  <si>
    <t>estinzione anticipata mutuo e tasso fisso</t>
  </si>
  <si>
    <r>
      <rPr>
        <b/>
        <sz val="10"/>
        <color indexed="12"/>
        <rFont val="Arial"/>
        <family val="2"/>
      </rPr>
      <t>NB:</t>
    </r>
    <r>
      <rPr>
        <b/>
        <sz val="10"/>
        <color indexed="8"/>
        <rFont val="Arial"/>
        <family val="2"/>
      </rPr>
      <t xml:space="preserve"> la rata che pagate ora coincide con quella calcolata con excel?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</si>
</sst>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[$-410]dddd\ d\ mmmm\ yyyy"/>
    <numFmt numFmtId="196" formatCode="h\.mm\.ss"/>
    <numFmt numFmtId="197" formatCode="&quot;€&quot;\ #,##0.00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Accounting"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u val="single"/>
      <sz val="13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56"/>
      <name val="Times New Roman"/>
      <family val="1"/>
    </font>
    <font>
      <sz val="14"/>
      <color indexed="56"/>
      <name val="Arial"/>
      <family val="2"/>
    </font>
    <font>
      <b/>
      <u val="single"/>
      <sz val="11"/>
      <color indexed="12"/>
      <name val="Arial"/>
      <family val="2"/>
    </font>
    <font>
      <b/>
      <sz val="16"/>
      <color indexed="9"/>
      <name val="Arial"/>
      <family val="2"/>
    </font>
    <font>
      <b/>
      <sz val="13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56"/>
      <name val="Arial"/>
      <family val="2"/>
    </font>
    <font>
      <b/>
      <sz val="10"/>
      <color indexed="56"/>
      <name val="Geneva"/>
      <family val="0"/>
    </font>
    <font>
      <b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FF"/>
      <name val="Arial"/>
      <family val="2"/>
    </font>
    <font>
      <sz val="10"/>
      <color theme="1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3"/>
      <color theme="1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3"/>
      <name val="Times New Roman"/>
      <family val="1"/>
    </font>
    <font>
      <sz val="14"/>
      <color theme="3"/>
      <name val="Arial"/>
      <family val="2"/>
    </font>
    <font>
      <b/>
      <u val="single"/>
      <sz val="11"/>
      <color theme="10"/>
      <name val="Arial"/>
      <family val="2"/>
    </font>
    <font>
      <b/>
      <sz val="16"/>
      <color theme="0"/>
      <name val="Arial"/>
      <family val="2"/>
    </font>
    <font>
      <b/>
      <sz val="13"/>
      <color rgb="FF0000FF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9"/>
      <color theme="3"/>
      <name val="Arial"/>
      <family val="2"/>
    </font>
    <font>
      <b/>
      <sz val="10"/>
      <color theme="3"/>
      <name val="Geneva"/>
      <family val="0"/>
    </font>
    <font>
      <b/>
      <sz val="14"/>
      <color rgb="FF0000FF"/>
      <name val="Arial"/>
      <family val="2"/>
    </font>
    <font>
      <b/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0" fillId="0" borderId="0" xfId="46" applyFont="1" applyAlignment="1">
      <alignment horizontal="centerContinuous"/>
    </xf>
    <xf numFmtId="188" fontId="4" fillId="0" borderId="0" xfId="46" applyFont="1" applyAlignment="1">
      <alignment horizontal="right"/>
    </xf>
    <xf numFmtId="188" fontId="4" fillId="0" borderId="0" xfId="46" applyFont="1" applyAlignment="1">
      <alignment horizontal="centerContinuous"/>
    </xf>
    <xf numFmtId="188" fontId="5" fillId="33" borderId="0" xfId="46" applyFont="1" applyFill="1" applyAlignment="1">
      <alignment/>
    </xf>
    <xf numFmtId="188" fontId="7" fillId="0" borderId="10" xfId="46" applyFont="1" applyBorder="1" applyAlignment="1">
      <alignment horizontal="right"/>
    </xf>
    <xf numFmtId="188" fontId="6" fillId="0" borderId="0" xfId="46" applyFont="1" applyFill="1" applyAlignment="1">
      <alignment/>
    </xf>
    <xf numFmtId="188" fontId="0" fillId="0" borderId="0" xfId="46" applyFont="1" applyAlignment="1">
      <alignment vertical="center"/>
    </xf>
    <xf numFmtId="188" fontId="0" fillId="0" borderId="0" xfId="46" applyFont="1" applyFill="1" applyAlignment="1">
      <alignment/>
    </xf>
    <xf numFmtId="188" fontId="71" fillId="0" borderId="11" xfId="46" applyFont="1" applyFill="1" applyBorder="1" applyAlignment="1">
      <alignment vertical="center"/>
    </xf>
    <xf numFmtId="188" fontId="1" fillId="0" borderId="0" xfId="46" applyFont="1" applyBorder="1" applyAlignment="1">
      <alignment horizontal="right" vertical="center"/>
    </xf>
    <xf numFmtId="188" fontId="72" fillId="0" borderId="0" xfId="46" applyFont="1" applyFill="1" applyAlignment="1">
      <alignment/>
    </xf>
    <xf numFmtId="188" fontId="71" fillId="0" borderId="0" xfId="46" applyFont="1" applyFill="1" applyBorder="1" applyAlignment="1">
      <alignment vertical="center"/>
    </xf>
    <xf numFmtId="188" fontId="73" fillId="0" borderId="0" xfId="36" applyNumberFormat="1" applyFont="1" applyAlignment="1" applyProtection="1">
      <alignment vertical="center"/>
      <protection/>
    </xf>
    <xf numFmtId="188" fontId="74" fillId="0" borderId="0" xfId="36" applyNumberFormat="1" applyFont="1" applyAlignment="1" applyProtection="1">
      <alignment vertical="center"/>
      <protection/>
    </xf>
    <xf numFmtId="188" fontId="75" fillId="0" borderId="0" xfId="46" applyFont="1" applyBorder="1" applyAlignment="1">
      <alignment horizontal="right" vertical="center"/>
    </xf>
    <xf numFmtId="188" fontId="1" fillId="0" borderId="0" xfId="46" applyFont="1" applyBorder="1" applyAlignment="1">
      <alignment horizontal="left" vertical="center"/>
    </xf>
    <xf numFmtId="188" fontId="4" fillId="0" borderId="0" xfId="46" applyFont="1" applyAlignment="1">
      <alignment vertical="center"/>
    </xf>
    <xf numFmtId="0" fontId="0" fillId="0" borderId="0" xfId="0" applyAlignment="1">
      <alignment vertical="center"/>
    </xf>
    <xf numFmtId="188" fontId="0" fillId="0" borderId="0" xfId="46" applyFont="1" applyBorder="1" applyAlignment="1">
      <alignment vertical="center"/>
    </xf>
    <xf numFmtId="41" fontId="5" fillId="0" borderId="0" xfId="49" applyFont="1" applyFill="1" applyBorder="1" applyAlignment="1">
      <alignment horizontal="left" vertical="center"/>
    </xf>
    <xf numFmtId="188" fontId="72" fillId="0" borderId="0" xfId="46" applyFont="1" applyAlignment="1">
      <alignment vertical="center"/>
    </xf>
    <xf numFmtId="188" fontId="5" fillId="0" borderId="0" xfId="46" applyFont="1" applyAlignment="1">
      <alignment vertical="center"/>
    </xf>
    <xf numFmtId="188" fontId="4" fillId="0" borderId="0" xfId="46" applyFont="1" applyAlignment="1">
      <alignment vertical="center"/>
    </xf>
    <xf numFmtId="188" fontId="72" fillId="34" borderId="0" xfId="46" applyFont="1" applyFill="1" applyAlignment="1">
      <alignment/>
    </xf>
    <xf numFmtId="188" fontId="72" fillId="35" borderId="0" xfId="46" applyFont="1" applyFill="1" applyAlignment="1">
      <alignment horizontal="centerContinuous"/>
    </xf>
    <xf numFmtId="188" fontId="76" fillId="35" borderId="0" xfId="46" applyFont="1" applyFill="1" applyAlignment="1">
      <alignment horizontal="right"/>
    </xf>
    <xf numFmtId="188" fontId="0" fillId="35" borderId="0" xfId="46" applyFont="1" applyFill="1" applyAlignment="1">
      <alignment vertical="center"/>
    </xf>
    <xf numFmtId="188" fontId="0" fillId="35" borderId="0" xfId="46" applyFont="1" applyFill="1" applyAlignment="1">
      <alignment/>
    </xf>
    <xf numFmtId="188" fontId="77" fillId="35" borderId="0" xfId="46" applyFont="1" applyFill="1" applyBorder="1" applyAlignment="1">
      <alignment vertical="center"/>
    </xf>
    <xf numFmtId="188" fontId="77" fillId="35" borderId="0" xfId="46" applyFont="1" applyFill="1" applyAlignment="1">
      <alignment vertical="center"/>
    </xf>
    <xf numFmtId="188" fontId="4" fillId="35" borderId="0" xfId="46" applyFont="1" applyFill="1" applyAlignment="1">
      <alignment/>
    </xf>
    <xf numFmtId="188" fontId="0" fillId="36" borderId="0" xfId="46" applyFont="1" applyFill="1" applyAlignment="1">
      <alignment/>
    </xf>
    <xf numFmtId="188" fontId="72" fillId="34" borderId="10" xfId="46" applyFont="1" applyFill="1" applyBorder="1" applyAlignment="1">
      <alignment/>
    </xf>
    <xf numFmtId="188" fontId="1" fillId="36" borderId="0" xfId="46" applyFont="1" applyFill="1" applyAlignment="1">
      <alignment horizontal="right"/>
    </xf>
    <xf numFmtId="188" fontId="1" fillId="0" borderId="0" xfId="46" applyFont="1" applyAlignment="1">
      <alignment horizontal="right"/>
    </xf>
    <xf numFmtId="188" fontId="78" fillId="34" borderId="10" xfId="46" applyFont="1" applyFill="1" applyBorder="1" applyAlignment="1">
      <alignment horizontal="right"/>
    </xf>
    <xf numFmtId="188" fontId="0" fillId="0" borderId="0" xfId="46" applyFont="1" applyAlignment="1">
      <alignment horizontal="right" vertical="center"/>
    </xf>
    <xf numFmtId="188" fontId="79" fillId="0" borderId="11" xfId="46" applyFont="1" applyFill="1" applyBorder="1" applyAlignment="1">
      <alignment vertical="center"/>
    </xf>
    <xf numFmtId="188" fontId="79" fillId="35" borderId="11" xfId="46" applyFont="1" applyFill="1" applyBorder="1" applyAlignment="1">
      <alignment vertical="center"/>
    </xf>
    <xf numFmtId="188" fontId="80" fillId="0" borderId="12" xfId="46" applyFont="1" applyFill="1" applyBorder="1" applyAlignment="1">
      <alignment vertical="center"/>
    </xf>
    <xf numFmtId="188" fontId="4" fillId="0" borderId="0" xfId="46" applyFont="1" applyAlignment="1">
      <alignment vertical="top"/>
    </xf>
    <xf numFmtId="0" fontId="0" fillId="0" borderId="0" xfId="0" applyAlignment="1">
      <alignment vertical="top"/>
    </xf>
    <xf numFmtId="188" fontId="4" fillId="0" borderId="0" xfId="46" applyFont="1" applyAlignment="1">
      <alignment/>
    </xf>
    <xf numFmtId="0" fontId="0" fillId="0" borderId="0" xfId="0" applyAlignment="1">
      <alignment/>
    </xf>
    <xf numFmtId="188" fontId="1" fillId="0" borderId="13" xfId="46" applyFont="1" applyFill="1" applyBorder="1" applyAlignment="1">
      <alignment horizontal="center" vertical="top"/>
    </xf>
    <xf numFmtId="188" fontId="1" fillId="0" borderId="14" xfId="46" applyFont="1" applyFill="1" applyBorder="1" applyAlignment="1">
      <alignment horizontal="center"/>
    </xf>
    <xf numFmtId="188" fontId="9" fillId="0" borderId="10" xfId="46" applyFont="1" applyBorder="1" applyAlignment="1">
      <alignment horizontal="right" vertical="center"/>
    </xf>
    <xf numFmtId="188" fontId="9" fillId="0" borderId="0" xfId="46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3" fontId="9" fillId="0" borderId="0" xfId="48" applyFont="1" applyAlignment="1">
      <alignment horizontal="right" vertical="center"/>
    </xf>
    <xf numFmtId="0" fontId="81" fillId="0" borderId="0" xfId="36" applyNumberFormat="1" applyFont="1" applyFill="1" applyAlignment="1" applyProtection="1">
      <alignment horizontal="left" vertical="center"/>
      <protection/>
    </xf>
    <xf numFmtId="188" fontId="0" fillId="35" borderId="0" xfId="46" applyFont="1" applyFill="1" applyAlignment="1">
      <alignment vertical="center"/>
    </xf>
    <xf numFmtId="188" fontId="9" fillId="0" borderId="0" xfId="46" applyFont="1" applyBorder="1" applyAlignment="1">
      <alignment horizontal="right" vertical="center"/>
    </xf>
    <xf numFmtId="188" fontId="5" fillId="35" borderId="0" xfId="46" applyFont="1" applyFill="1" applyAlignment="1">
      <alignment/>
    </xf>
    <xf numFmtId="188" fontId="5" fillId="35" borderId="0" xfId="46" applyFont="1" applyFill="1" applyAlignment="1">
      <alignment horizontal="left"/>
    </xf>
    <xf numFmtId="188" fontId="82" fillId="37" borderId="0" xfId="46" applyFont="1" applyFill="1" applyAlignment="1">
      <alignment vertical="center"/>
    </xf>
    <xf numFmtId="188" fontId="83" fillId="35" borderId="15" xfId="46" applyFont="1" applyFill="1" applyBorder="1" applyAlignment="1">
      <alignment vertical="center"/>
    </xf>
    <xf numFmtId="188" fontId="84" fillId="38" borderId="16" xfId="46" applyFont="1" applyFill="1" applyBorder="1" applyAlignment="1">
      <alignment horizontal="center" vertical="top"/>
    </xf>
    <xf numFmtId="188" fontId="85" fillId="38" borderId="17" xfId="46" applyFont="1" applyFill="1" applyBorder="1" applyAlignment="1">
      <alignment horizontal="center" vertical="top"/>
    </xf>
    <xf numFmtId="188" fontId="84" fillId="38" borderId="17" xfId="46" applyFont="1" applyFill="1" applyBorder="1" applyAlignment="1">
      <alignment horizontal="center" vertical="top"/>
    </xf>
    <xf numFmtId="188" fontId="85" fillId="38" borderId="18" xfId="46" applyFont="1" applyFill="1" applyBorder="1" applyAlignment="1">
      <alignment horizontal="center" vertical="top"/>
    </xf>
    <xf numFmtId="188" fontId="85" fillId="38" borderId="19" xfId="46" applyFont="1" applyFill="1" applyBorder="1" applyAlignment="1">
      <alignment horizontal="center" vertical="top"/>
    </xf>
    <xf numFmtId="188" fontId="84" fillId="38" borderId="20" xfId="46" applyFont="1" applyFill="1" applyBorder="1" applyAlignment="1">
      <alignment horizontal="center" vertical="top"/>
    </xf>
    <xf numFmtId="188" fontId="84" fillId="38" borderId="21" xfId="46" applyFont="1" applyFill="1" applyBorder="1" applyAlignment="1">
      <alignment horizontal="center"/>
    </xf>
    <xf numFmtId="188" fontId="85" fillId="38" borderId="22" xfId="46" applyFont="1" applyFill="1" applyBorder="1" applyAlignment="1">
      <alignment horizontal="center"/>
    </xf>
    <xf numFmtId="188" fontId="84" fillId="38" borderId="22" xfId="46" applyFont="1" applyFill="1" applyBorder="1" applyAlignment="1">
      <alignment horizontal="center"/>
    </xf>
    <xf numFmtId="188" fontId="85" fillId="38" borderId="23" xfId="46" applyFont="1" applyFill="1" applyBorder="1" applyAlignment="1">
      <alignment horizontal="center"/>
    </xf>
    <xf numFmtId="188" fontId="85" fillId="38" borderId="24" xfId="46" applyFont="1" applyFill="1" applyBorder="1" applyAlignment="1">
      <alignment horizontal="center"/>
    </xf>
    <xf numFmtId="188" fontId="84" fillId="38" borderId="25" xfId="46" applyFont="1" applyFill="1" applyBorder="1" applyAlignment="1">
      <alignment horizontal="center"/>
    </xf>
    <xf numFmtId="193" fontId="86" fillId="0" borderId="0" xfId="46" applyNumberFormat="1" applyFont="1" applyFill="1" applyBorder="1" applyAlignment="1">
      <alignment horizontal="left" vertical="center"/>
    </xf>
    <xf numFmtId="0" fontId="81" fillId="0" borderId="0" xfId="36" applyNumberFormat="1" applyFont="1" applyAlignment="1" applyProtection="1">
      <alignment horizontal="center" vertical="center"/>
      <protection/>
    </xf>
    <xf numFmtId="0" fontId="73" fillId="0" borderId="0" xfId="36" applyNumberFormat="1" applyFont="1" applyAlignment="1" applyProtection="1">
      <alignment horizontal="left" vertical="center"/>
      <protection/>
    </xf>
    <xf numFmtId="0" fontId="73" fillId="0" borderId="0" xfId="36" applyNumberFormat="1" applyFont="1" applyFill="1" applyAlignment="1" applyProtection="1">
      <alignment horizontal="left" vertical="center"/>
      <protection/>
    </xf>
    <xf numFmtId="194" fontId="73" fillId="0" borderId="0" xfId="36" applyNumberFormat="1" applyFont="1" applyFill="1" applyAlignment="1" applyProtection="1">
      <alignment/>
      <protection/>
    </xf>
    <xf numFmtId="0" fontId="73" fillId="0" borderId="0" xfId="36" applyFont="1" applyFill="1" applyAlignment="1" applyProtection="1">
      <alignment/>
      <protection/>
    </xf>
    <xf numFmtId="188" fontId="78" fillId="35" borderId="0" xfId="46" applyFont="1" applyFill="1" applyAlignment="1">
      <alignment horizontal="left" vertical="center"/>
    </xf>
    <xf numFmtId="0" fontId="78" fillId="0" borderId="0" xfId="36" applyNumberFormat="1" applyFont="1" applyAlignment="1" applyProtection="1">
      <alignment horizontal="left" vertical="center"/>
      <protection/>
    </xf>
    <xf numFmtId="188" fontId="0" fillId="0" borderId="0" xfId="46" applyFont="1" applyAlignment="1">
      <alignment/>
    </xf>
    <xf numFmtId="188" fontId="87" fillId="35" borderId="0" xfId="36" applyNumberFormat="1" applyFont="1" applyFill="1" applyAlignment="1" applyProtection="1">
      <alignment vertical="center"/>
      <protection/>
    </xf>
    <xf numFmtId="41" fontId="8" fillId="35" borderId="26" xfId="49" applyFont="1" applyFill="1" applyBorder="1" applyAlignment="1">
      <alignment vertical="center"/>
    </xf>
    <xf numFmtId="14" fontId="8" fillId="35" borderId="26" xfId="46" applyNumberFormat="1" applyFont="1" applyFill="1" applyBorder="1" applyAlignment="1">
      <alignment horizontal="right" vertical="center"/>
    </xf>
    <xf numFmtId="188" fontId="8" fillId="35" borderId="26" xfId="46" applyFont="1" applyFill="1" applyBorder="1" applyAlignment="1">
      <alignment horizontal="right" vertical="center"/>
    </xf>
    <xf numFmtId="188" fontId="77" fillId="35" borderId="26" xfId="46" applyFont="1" applyFill="1" applyBorder="1" applyAlignment="1">
      <alignment horizontal="right" vertical="center"/>
    </xf>
    <xf numFmtId="41" fontId="8" fillId="35" borderId="27" xfId="49" applyFont="1" applyFill="1" applyBorder="1" applyAlignment="1">
      <alignment vertical="center"/>
    </xf>
    <xf numFmtId="14" fontId="8" fillId="35" borderId="27" xfId="46" applyNumberFormat="1" applyFont="1" applyFill="1" applyBorder="1" applyAlignment="1">
      <alignment horizontal="right" vertical="center"/>
    </xf>
    <xf numFmtId="188" fontId="8" fillId="35" borderId="27" xfId="46" applyFont="1" applyFill="1" applyBorder="1" applyAlignment="1">
      <alignment horizontal="right" vertical="center"/>
    </xf>
    <xf numFmtId="188" fontId="77" fillId="35" borderId="27" xfId="46" applyFont="1" applyFill="1" applyBorder="1" applyAlignment="1">
      <alignment horizontal="right" vertical="center"/>
    </xf>
    <xf numFmtId="41" fontId="8" fillId="35" borderId="27" xfId="49" applyFont="1" applyFill="1" applyBorder="1" applyAlignment="1">
      <alignment horizontal="right" vertical="center"/>
    </xf>
    <xf numFmtId="188" fontId="87" fillId="35" borderId="0" xfId="46" applyFont="1" applyFill="1" applyBorder="1" applyAlignment="1">
      <alignment/>
    </xf>
    <xf numFmtId="188" fontId="88" fillId="0" borderId="0" xfId="46" applyFont="1" applyFill="1" applyBorder="1" applyAlignment="1">
      <alignment horizontal="right"/>
    </xf>
    <xf numFmtId="188" fontId="89" fillId="0" borderId="0" xfId="46" applyFont="1" applyFill="1" applyBorder="1" applyAlignment="1">
      <alignment horizontal="left"/>
    </xf>
    <xf numFmtId="188" fontId="1" fillId="0" borderId="0" xfId="46" applyFont="1" applyFill="1" applyBorder="1" applyAlignment="1">
      <alignment/>
    </xf>
    <xf numFmtId="188" fontId="0" fillId="0" borderId="0" xfId="46" applyFont="1" applyFill="1" applyBorder="1" applyAlignment="1">
      <alignment/>
    </xf>
    <xf numFmtId="197" fontId="90" fillId="0" borderId="28" xfId="46" applyNumberFormat="1" applyFont="1" applyFill="1" applyBorder="1" applyAlignment="1" applyProtection="1">
      <alignment vertical="center"/>
      <protection locked="0"/>
    </xf>
    <xf numFmtId="10" fontId="90" fillId="0" borderId="29" xfId="46" applyNumberFormat="1" applyFont="1" applyFill="1" applyBorder="1" applyAlignment="1" applyProtection="1">
      <alignment horizontal="right" vertical="center"/>
      <protection locked="0"/>
    </xf>
    <xf numFmtId="0" fontId="90" fillId="0" borderId="29" xfId="49" applyNumberFormat="1" applyFont="1" applyFill="1" applyBorder="1" applyAlignment="1" applyProtection="1">
      <alignment vertical="center"/>
      <protection locked="0"/>
    </xf>
    <xf numFmtId="0" fontId="90" fillId="0" borderId="29" xfId="49" applyNumberFormat="1" applyFont="1" applyFill="1" applyBorder="1" applyAlignment="1" applyProtection="1">
      <alignment horizontal="right" vertical="center"/>
      <protection locked="0"/>
    </xf>
    <xf numFmtId="0" fontId="90" fillId="0" borderId="0" xfId="49" applyNumberFormat="1" applyFont="1" applyFill="1" applyBorder="1" applyAlignment="1" applyProtection="1">
      <alignment horizontal="right" vertical="center"/>
      <protection locked="0"/>
    </xf>
    <xf numFmtId="188" fontId="78" fillId="35" borderId="0" xfId="46" applyFont="1" applyFill="1" applyAlignment="1">
      <alignment vertical="center"/>
    </xf>
    <xf numFmtId="188" fontId="1" fillId="35" borderId="0" xfId="36" applyNumberFormat="1" applyFont="1" applyFill="1" applyAlignment="1" applyProtection="1">
      <alignment vertical="center"/>
      <protection/>
    </xf>
    <xf numFmtId="193" fontId="91" fillId="0" borderId="0" xfId="36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estinzione-anticipata-prestito-personale.htm" TargetMode="External" /><Relationship Id="rId3" Type="http://schemas.openxmlformats.org/officeDocument/2006/relationships/hyperlink" Target="https://www.socialfin.it/calcolo-estinzione-anticipata-prestito-personal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180975</xdr:rowOff>
    </xdr:from>
    <xdr:to>
      <xdr:col>3</xdr:col>
      <xdr:colOff>1762125</xdr:colOff>
      <xdr:row>3</xdr:row>
      <xdr:rowOff>219075</xdr:rowOff>
    </xdr:to>
    <xdr:pic>
      <xdr:nvPicPr>
        <xdr:cNvPr id="1" name="Immagine 2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3981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calcolo-estinzione-anticipata-prestito-personale.htm" TargetMode="External" /><Relationship Id="rId2" Type="http://schemas.openxmlformats.org/officeDocument/2006/relationships/hyperlink" Target="https://www.socialfin.it/calcolo-consolidamento-debiti-da-prestiti-e-finanziamenti.htm" TargetMode="External" /><Relationship Id="rId3" Type="http://schemas.openxmlformats.org/officeDocument/2006/relationships/hyperlink" Target="https://www.socialfin.it/calcolo-sostituzione-surroga-e-rinegoziazione-finanziamento.htm" TargetMode="External" /><Relationship Id="rId4" Type="http://schemas.openxmlformats.org/officeDocument/2006/relationships/hyperlink" Target="https://www.socialfin.it/prestiti-personali-180-mesi-o-rate-rimborsabili-in-15-anni.htm" TargetMode="External" /><Relationship Id="rId5" Type="http://schemas.openxmlformats.org/officeDocument/2006/relationships/hyperlink" Target="https://www.socialfin.it/calcolo-estinzione-anticipata-mutuo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8"/>
  <sheetViews>
    <sheetView showGridLines="0" tabSelected="1" zoomScalePageLayoutView="0" workbookViewId="0" topLeftCell="A1">
      <pane xSplit="9" ySplit="16" topLeftCell="J17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J39" sqref="J39"/>
    </sheetView>
  </sheetViews>
  <sheetFormatPr defaultColWidth="9.140625" defaultRowHeight="12.75"/>
  <cols>
    <col min="1" max="1" width="1.1484375" style="1" customWidth="1"/>
    <col min="2" max="2" width="34.00390625" style="34" customWidth="1"/>
    <col min="3" max="3" width="19.00390625" style="1" hidden="1" customWidth="1"/>
    <col min="4" max="4" width="28.00390625" style="1" customWidth="1"/>
    <col min="5" max="5" width="16.140625" style="1" hidden="1" customWidth="1"/>
    <col min="6" max="6" width="15.421875" style="1" hidden="1" customWidth="1"/>
    <col min="7" max="7" width="38.57421875" style="26" customWidth="1"/>
    <col min="8" max="8" width="4.421875" style="1" hidden="1" customWidth="1"/>
    <col min="9" max="9" width="37.7109375" style="1" customWidth="1"/>
    <col min="10" max="10" width="27.7109375" style="1" customWidth="1"/>
    <col min="11" max="12" width="12.7109375" style="1" customWidth="1"/>
    <col min="13" max="250" width="9.140625" style="1" customWidth="1"/>
    <col min="251" max="251" width="6.57421875" style="1" customWidth="1"/>
    <col min="252" max="252" width="3.7109375" style="1" customWidth="1"/>
    <col min="253" max="253" width="4.421875" style="1" customWidth="1"/>
    <col min="254" max="254" width="8.57421875" style="1" customWidth="1"/>
    <col min="255" max="255" width="6.421875" style="1" customWidth="1"/>
    <col min="256" max="16384" width="9.140625" style="1" customWidth="1"/>
  </cols>
  <sheetData>
    <row r="1" spans="2:9" s="29" customFormat="1" ht="21.75" customHeight="1">
      <c r="B1" s="54"/>
      <c r="G1" s="58" t="s">
        <v>8</v>
      </c>
      <c r="H1" s="58"/>
      <c r="I1" s="58"/>
    </row>
    <row r="2" spans="2:11" s="9" customFormat="1" ht="22.5" customHeight="1">
      <c r="B2" s="29"/>
      <c r="E2" s="16"/>
      <c r="F2" s="16"/>
      <c r="G2" s="76" t="s">
        <v>3</v>
      </c>
      <c r="H2" s="76"/>
      <c r="I2" s="76"/>
      <c r="J2" s="76"/>
      <c r="K2" s="77"/>
    </row>
    <row r="3" spans="2:11" s="9" customFormat="1" ht="22.5" customHeight="1">
      <c r="B3" s="29"/>
      <c r="E3" s="20"/>
      <c r="F3" s="20"/>
      <c r="G3" s="76" t="s">
        <v>16</v>
      </c>
      <c r="H3" s="76"/>
      <c r="I3" s="76"/>
      <c r="J3" s="76"/>
      <c r="K3" s="77"/>
    </row>
    <row r="4" spans="2:11" s="9" customFormat="1" ht="22.5" customHeight="1">
      <c r="B4" s="29"/>
      <c r="E4" s="20"/>
      <c r="F4" s="20"/>
      <c r="G4" s="76" t="s">
        <v>17</v>
      </c>
      <c r="H4" s="76"/>
      <c r="I4" s="76"/>
      <c r="J4" s="76"/>
      <c r="K4" s="77"/>
    </row>
    <row r="5" spans="2:9" ht="8.25" customHeight="1" thickBot="1">
      <c r="B5" s="30"/>
      <c r="G5" s="13"/>
      <c r="H5" s="10"/>
      <c r="I5" s="10"/>
    </row>
    <row r="6" spans="1:255" s="11" customFormat="1" ht="24.75" customHeight="1" thickBot="1">
      <c r="A6" s="14"/>
      <c r="B6" s="59" t="s">
        <v>21</v>
      </c>
      <c r="C6" s="40"/>
      <c r="D6" s="40"/>
      <c r="E6" s="40"/>
      <c r="F6" s="40"/>
      <c r="G6" s="41"/>
      <c r="H6" s="40"/>
      <c r="I6" s="42"/>
      <c r="J6" s="14"/>
      <c r="IU6" s="14"/>
    </row>
    <row r="7" spans="2:8" s="80" customFormat="1" ht="21.75" customHeight="1">
      <c r="B7" s="91" t="s">
        <v>12</v>
      </c>
      <c r="C7" s="92"/>
      <c r="D7" s="93"/>
      <c r="F7" s="94"/>
      <c r="G7" s="91" t="s">
        <v>15</v>
      </c>
      <c r="H7" s="95"/>
    </row>
    <row r="8" spans="2:9" s="21" customFormat="1" ht="19.5" customHeight="1">
      <c r="B8" s="31" t="s">
        <v>9</v>
      </c>
      <c r="C8" s="17"/>
      <c r="D8" s="96">
        <v>30000</v>
      </c>
      <c r="F8" s="18"/>
      <c r="G8" s="74" t="s">
        <v>18</v>
      </c>
      <c r="H8" s="75"/>
      <c r="I8" s="74"/>
    </row>
    <row r="9" spans="2:9" s="9" customFormat="1" ht="19.5" customHeight="1">
      <c r="B9" s="32" t="s">
        <v>4</v>
      </c>
      <c r="C9" s="12"/>
      <c r="D9" s="97">
        <v>0.0769</v>
      </c>
      <c r="F9" s="19"/>
      <c r="G9" s="78" t="s">
        <v>19</v>
      </c>
      <c r="H9" s="22"/>
      <c r="I9" s="23"/>
    </row>
    <row r="10" spans="2:10" s="9" customFormat="1" ht="19.5" customHeight="1">
      <c r="B10" s="32" t="s">
        <v>10</v>
      </c>
      <c r="C10" s="12"/>
      <c r="D10" s="98">
        <v>15</v>
      </c>
      <c r="F10" s="24"/>
      <c r="G10" s="79" t="s">
        <v>20</v>
      </c>
      <c r="H10" s="53"/>
      <c r="I10" s="73"/>
      <c r="J10" s="15"/>
    </row>
    <row r="11" spans="2:9" s="9" customFormat="1" ht="19.5" customHeight="1">
      <c r="B11" s="32" t="s">
        <v>11</v>
      </c>
      <c r="C11" s="12"/>
      <c r="D11" s="99">
        <v>12</v>
      </c>
      <c r="E11" s="25"/>
      <c r="F11" s="15"/>
      <c r="G11" s="81" t="s">
        <v>22</v>
      </c>
      <c r="H11" s="15"/>
      <c r="I11" s="72">
        <f>PMT(Tasso_periodico,Totale_pagam,-Ammont_prestito)</f>
        <v>281.3526604847678</v>
      </c>
    </row>
    <row r="12" spans="2:9" s="9" customFormat="1" ht="17.25" customHeight="1">
      <c r="B12" s="101" t="s">
        <v>25</v>
      </c>
      <c r="C12" s="12"/>
      <c r="D12" s="100"/>
      <c r="E12" s="25"/>
      <c r="F12" s="15"/>
      <c r="G12" s="102" t="s">
        <v>23</v>
      </c>
      <c r="H12" s="15"/>
      <c r="I12" s="103" t="s">
        <v>24</v>
      </c>
    </row>
    <row r="13" spans="2:8" ht="11.25" customHeight="1" thickBot="1">
      <c r="B13" s="33"/>
      <c r="C13" s="7" t="s">
        <v>0</v>
      </c>
      <c r="D13" s="8"/>
      <c r="E13" s="5"/>
      <c r="F13" s="3"/>
      <c r="G13" s="27"/>
      <c r="H13" s="3"/>
    </row>
    <row r="14" spans="2:8" ht="13.5" hidden="1" thickBot="1">
      <c r="B14" s="33"/>
      <c r="C14" s="4" t="s">
        <v>1</v>
      </c>
      <c r="E14" s="2"/>
      <c r="F14" s="2"/>
      <c r="G14" s="28"/>
      <c r="H14" s="6">
        <f>FV(Tasso_inter_annuale/Pagam_per_anno,Primo_pagam_num-1,Pagam_da_usare,-Ammont_prestito)</f>
        <v>30000</v>
      </c>
    </row>
    <row r="15" spans="2:11" s="43" customFormat="1" ht="15.75">
      <c r="B15" s="60" t="s">
        <v>5</v>
      </c>
      <c r="C15" s="61"/>
      <c r="D15" s="62" t="s">
        <v>2</v>
      </c>
      <c r="E15" s="63"/>
      <c r="F15" s="64"/>
      <c r="G15" s="65" t="s">
        <v>13</v>
      </c>
      <c r="H15" s="47"/>
      <c r="K15" s="44"/>
    </row>
    <row r="16" spans="2:11" s="45" customFormat="1" ht="14.25" customHeight="1" thickBot="1">
      <c r="B16" s="66" t="s">
        <v>6</v>
      </c>
      <c r="C16" s="67"/>
      <c r="D16" s="68" t="s">
        <v>7</v>
      </c>
      <c r="E16" s="69"/>
      <c r="F16" s="70"/>
      <c r="G16" s="71" t="s">
        <v>14</v>
      </c>
      <c r="H16" s="48"/>
      <c r="K16" s="46"/>
    </row>
    <row r="17" spans="2:12" s="50" customFormat="1" ht="18" customHeight="1">
      <c r="B17" s="82">
        <f>IF(Primo_pagam_num&lt;Totale_pagam,Primo_pagam_num,"")</f>
        <v>1</v>
      </c>
      <c r="C17" s="83" t="e">
        <f aca="true" t="shared" si="0" ref="C17:C80">Mostra.Data</f>
        <v>#REF!</v>
      </c>
      <c r="D17" s="84">
        <f>IF(B17&lt;&gt;"",IF(Bilancio_iniz_tab&lt;0,0,Bilancio_iniz_tab),"")</f>
        <v>30000</v>
      </c>
      <c r="E17" s="84">
        <f aca="true" t="shared" si="1" ref="E17:E80">Interesse</f>
        <v>192.24999999999997</v>
      </c>
      <c r="F17" s="84">
        <f aca="true" t="shared" si="2" ref="F17:F80">Capitale</f>
        <v>89.10266048476782</v>
      </c>
      <c r="G17" s="85">
        <f aca="true" t="shared" si="3" ref="G17:G80">Bilancio.finale</f>
        <v>29910.89733951523</v>
      </c>
      <c r="H17" s="49" t="e">
        <f>IF(B17&lt;&gt;"",E17+Interesse_tabella,"")</f>
        <v>#REF!</v>
      </c>
      <c r="K17" s="51"/>
      <c r="L17" s="51"/>
    </row>
    <row r="18" spans="2:12" s="50" customFormat="1" ht="18" customHeight="1">
      <c r="B18" s="86">
        <f aca="true" t="shared" si="4" ref="B18:B81">pagam.Num</f>
        <v>2</v>
      </c>
      <c r="C18" s="87" t="e">
        <f t="shared" si="0"/>
        <v>#REF!</v>
      </c>
      <c r="D18" s="88">
        <f aca="true" t="shared" si="5" ref="D18:D81">Bil.Iniz</f>
        <v>29910.89733951523</v>
      </c>
      <c r="E18" s="88">
        <f t="shared" si="1"/>
        <v>191.67900045072676</v>
      </c>
      <c r="F18" s="88">
        <f t="shared" si="2"/>
        <v>89.67366003404103</v>
      </c>
      <c r="G18" s="89">
        <f t="shared" si="3"/>
        <v>29821.22367948119</v>
      </c>
      <c r="H18" s="49" t="e">
        <f aca="true" t="shared" si="6" ref="H18:H81">Interesse.Comp</f>
        <v>#REF!</v>
      </c>
      <c r="K18" s="52"/>
      <c r="L18" s="51"/>
    </row>
    <row r="19" spans="2:12" s="50" customFormat="1" ht="18" customHeight="1">
      <c r="B19" s="86">
        <f t="shared" si="4"/>
        <v>3</v>
      </c>
      <c r="C19" s="87" t="e">
        <f t="shared" si="0"/>
        <v>#REF!</v>
      </c>
      <c r="D19" s="88">
        <f t="shared" si="5"/>
        <v>29821.22367948119</v>
      </c>
      <c r="E19" s="88">
        <f t="shared" si="1"/>
        <v>191.1043417460086</v>
      </c>
      <c r="F19" s="88">
        <f t="shared" si="2"/>
        <v>90.2483187387592</v>
      </c>
      <c r="G19" s="89">
        <f t="shared" si="3"/>
        <v>29730.97536074243</v>
      </c>
      <c r="H19" s="49" t="e">
        <f t="shared" si="6"/>
        <v>#REF!</v>
      </c>
      <c r="K19" s="51"/>
      <c r="L19" s="51"/>
    </row>
    <row r="20" spans="2:12" s="50" customFormat="1" ht="18" customHeight="1">
      <c r="B20" s="86">
        <f t="shared" si="4"/>
        <v>4</v>
      </c>
      <c r="C20" s="87" t="e">
        <f t="shared" si="0"/>
        <v>#REF!</v>
      </c>
      <c r="D20" s="88">
        <f t="shared" si="5"/>
        <v>29730.97536074243</v>
      </c>
      <c r="E20" s="88">
        <f t="shared" si="1"/>
        <v>190.52600043675773</v>
      </c>
      <c r="F20" s="88">
        <f t="shared" si="2"/>
        <v>90.82666004801007</v>
      </c>
      <c r="G20" s="89">
        <f t="shared" si="3"/>
        <v>29640.148700694423</v>
      </c>
      <c r="H20" s="49" t="e">
        <f t="shared" si="6"/>
        <v>#REF!</v>
      </c>
      <c r="K20" s="51"/>
      <c r="L20" s="51"/>
    </row>
    <row r="21" spans="2:12" s="50" customFormat="1" ht="18" customHeight="1">
      <c r="B21" s="90">
        <f t="shared" si="4"/>
        <v>5</v>
      </c>
      <c r="C21" s="87" t="e">
        <f t="shared" si="0"/>
        <v>#REF!</v>
      </c>
      <c r="D21" s="88">
        <f t="shared" si="5"/>
        <v>29640.148700694423</v>
      </c>
      <c r="E21" s="88">
        <f t="shared" si="1"/>
        <v>189.94395292361673</v>
      </c>
      <c r="F21" s="88">
        <f t="shared" si="2"/>
        <v>91.40870756115106</v>
      </c>
      <c r="G21" s="89">
        <f t="shared" si="3"/>
        <v>29548.739993133273</v>
      </c>
      <c r="H21" s="49" t="e">
        <f t="shared" si="6"/>
        <v>#REF!</v>
      </c>
      <c r="K21" s="51"/>
      <c r="L21" s="51"/>
    </row>
    <row r="22" spans="2:12" s="50" customFormat="1" ht="18" customHeight="1">
      <c r="B22" s="90">
        <f t="shared" si="4"/>
        <v>6</v>
      </c>
      <c r="C22" s="87" t="e">
        <f t="shared" si="0"/>
        <v>#REF!</v>
      </c>
      <c r="D22" s="88">
        <f t="shared" si="5"/>
        <v>29548.739993133273</v>
      </c>
      <c r="E22" s="88">
        <f t="shared" si="1"/>
        <v>189.3581754559957</v>
      </c>
      <c r="F22" s="88">
        <f t="shared" si="2"/>
        <v>91.99448502877209</v>
      </c>
      <c r="G22" s="89">
        <f t="shared" si="3"/>
        <v>29456.7455081045</v>
      </c>
      <c r="H22" s="49" t="e">
        <f t="shared" si="6"/>
        <v>#REF!</v>
      </c>
      <c r="K22" s="51"/>
      <c r="L22" s="51"/>
    </row>
    <row r="23" spans="2:12" s="50" customFormat="1" ht="18" customHeight="1">
      <c r="B23" s="90">
        <f t="shared" si="4"/>
        <v>7</v>
      </c>
      <c r="C23" s="87" t="e">
        <f t="shared" si="0"/>
        <v>#REF!</v>
      </c>
      <c r="D23" s="88">
        <f t="shared" si="5"/>
        <v>29456.7455081045</v>
      </c>
      <c r="E23" s="88">
        <f t="shared" si="1"/>
        <v>188.768644131103</v>
      </c>
      <c r="F23" s="88">
        <f t="shared" si="2"/>
        <v>92.5840163536648</v>
      </c>
      <c r="G23" s="89">
        <f t="shared" si="3"/>
        <v>29364.161491750838</v>
      </c>
      <c r="H23" s="49" t="e">
        <f t="shared" si="6"/>
        <v>#REF!</v>
      </c>
      <c r="K23" s="51"/>
      <c r="L23" s="51"/>
    </row>
    <row r="24" spans="2:12" s="50" customFormat="1" ht="18" customHeight="1">
      <c r="B24" s="90">
        <f>pagam.Num</f>
        <v>8</v>
      </c>
      <c r="C24" s="87" t="e">
        <f t="shared" si="0"/>
        <v>#REF!</v>
      </c>
      <c r="D24" s="88">
        <f t="shared" si="5"/>
        <v>29364.161491750838</v>
      </c>
      <c r="E24" s="88">
        <f t="shared" si="1"/>
        <v>188.17533489296994</v>
      </c>
      <c r="F24" s="88">
        <f t="shared" si="2"/>
        <v>93.17732559179785</v>
      </c>
      <c r="G24" s="89">
        <f t="shared" si="3"/>
        <v>29270.98416615904</v>
      </c>
      <c r="H24" s="49" t="e">
        <f t="shared" si="6"/>
        <v>#REF!</v>
      </c>
      <c r="K24" s="51"/>
      <c r="L24" s="51"/>
    </row>
    <row r="25" spans="2:12" s="50" customFormat="1" ht="18" customHeight="1">
      <c r="B25" s="90">
        <f t="shared" si="4"/>
        <v>9</v>
      </c>
      <c r="C25" s="87" t="e">
        <f t="shared" si="0"/>
        <v>#REF!</v>
      </c>
      <c r="D25" s="88">
        <f t="shared" si="5"/>
        <v>29270.98416615904</v>
      </c>
      <c r="E25" s="88">
        <f t="shared" si="1"/>
        <v>187.57822353146915</v>
      </c>
      <c r="F25" s="88">
        <f t="shared" si="2"/>
        <v>93.77443695329865</v>
      </c>
      <c r="G25" s="89">
        <f t="shared" si="3"/>
        <v>29177.20972920574</v>
      </c>
      <c r="H25" s="49" t="e">
        <f t="shared" si="6"/>
        <v>#REF!</v>
      </c>
      <c r="K25" s="51"/>
      <c r="L25" s="51"/>
    </row>
    <row r="26" spans="2:12" s="50" customFormat="1" ht="18" customHeight="1">
      <c r="B26" s="90">
        <f t="shared" si="4"/>
        <v>10</v>
      </c>
      <c r="C26" s="87" t="e">
        <f t="shared" si="0"/>
        <v>#REF!</v>
      </c>
      <c r="D26" s="88">
        <f t="shared" si="5"/>
        <v>29177.20972920574</v>
      </c>
      <c r="E26" s="88">
        <f t="shared" si="1"/>
        <v>186.97728568132678</v>
      </c>
      <c r="F26" s="88">
        <f t="shared" si="2"/>
        <v>94.37537480344102</v>
      </c>
      <c r="G26" s="89">
        <f t="shared" si="3"/>
        <v>29082.8343544023</v>
      </c>
      <c r="H26" s="49" t="e">
        <f t="shared" si="6"/>
        <v>#REF!</v>
      </c>
      <c r="K26" s="51"/>
      <c r="L26" s="51"/>
    </row>
    <row r="27" spans="2:12" s="50" customFormat="1" ht="18" customHeight="1">
      <c r="B27" s="90">
        <f t="shared" si="4"/>
        <v>11</v>
      </c>
      <c r="C27" s="87" t="e">
        <f t="shared" si="0"/>
        <v>#REF!</v>
      </c>
      <c r="D27" s="88">
        <f t="shared" si="5"/>
        <v>29082.8343544023</v>
      </c>
      <c r="E27" s="88">
        <f t="shared" si="1"/>
        <v>186.37249682112807</v>
      </c>
      <c r="F27" s="88">
        <f t="shared" si="2"/>
        <v>94.98016366363973</v>
      </c>
      <c r="G27" s="89">
        <f t="shared" si="3"/>
        <v>28987.85419073866</v>
      </c>
      <c r="H27" s="49" t="e">
        <f t="shared" si="6"/>
        <v>#REF!</v>
      </c>
      <c r="K27" s="51"/>
      <c r="L27" s="51"/>
    </row>
    <row r="28" spans="2:12" s="50" customFormat="1" ht="18" customHeight="1">
      <c r="B28" s="90">
        <f t="shared" si="4"/>
        <v>12</v>
      </c>
      <c r="C28" s="87" t="e">
        <f t="shared" si="0"/>
        <v>#REF!</v>
      </c>
      <c r="D28" s="88">
        <f t="shared" si="5"/>
        <v>28987.85419073866</v>
      </c>
      <c r="E28" s="88">
        <f t="shared" si="1"/>
        <v>185.7638322723169</v>
      </c>
      <c r="F28" s="88">
        <f t="shared" si="2"/>
        <v>95.58882821245089</v>
      </c>
      <c r="G28" s="89">
        <f t="shared" si="3"/>
        <v>28892.26536252621</v>
      </c>
      <c r="H28" s="49" t="e">
        <f t="shared" si="6"/>
        <v>#REF!</v>
      </c>
      <c r="K28" s="51"/>
      <c r="L28" s="51"/>
    </row>
    <row r="29" spans="2:12" s="50" customFormat="1" ht="18" customHeight="1">
      <c r="B29" s="90">
        <f t="shared" si="4"/>
        <v>13</v>
      </c>
      <c r="C29" s="87" t="e">
        <f t="shared" si="0"/>
        <v>#REF!</v>
      </c>
      <c r="D29" s="88">
        <f t="shared" si="5"/>
        <v>28892.26536252621</v>
      </c>
      <c r="E29" s="88">
        <f t="shared" si="1"/>
        <v>185.15126719818878</v>
      </c>
      <c r="F29" s="88">
        <f t="shared" si="2"/>
        <v>96.20139328657902</v>
      </c>
      <c r="G29" s="89">
        <f t="shared" si="3"/>
        <v>28796.063969239633</v>
      </c>
      <c r="H29" s="49" t="e">
        <f t="shared" si="6"/>
        <v>#REF!</v>
      </c>
      <c r="K29" s="51"/>
      <c r="L29" s="51"/>
    </row>
    <row r="30" spans="2:12" s="50" customFormat="1" ht="18" customHeight="1">
      <c r="B30" s="90">
        <f t="shared" si="4"/>
        <v>14</v>
      </c>
      <c r="C30" s="87" t="e">
        <f t="shared" si="0"/>
        <v>#REF!</v>
      </c>
      <c r="D30" s="88">
        <f t="shared" si="5"/>
        <v>28796.063969239633</v>
      </c>
      <c r="E30" s="88">
        <f t="shared" si="1"/>
        <v>184.5347766028773</v>
      </c>
      <c r="F30" s="88">
        <f t="shared" si="2"/>
        <v>96.81788388189051</v>
      </c>
      <c r="G30" s="89">
        <f t="shared" si="3"/>
        <v>28699.246085357743</v>
      </c>
      <c r="H30" s="49" t="e">
        <f t="shared" si="6"/>
        <v>#REF!</v>
      </c>
      <c r="K30" s="51"/>
      <c r="L30" s="51"/>
    </row>
    <row r="31" spans="2:12" s="50" customFormat="1" ht="18" customHeight="1">
      <c r="B31" s="90">
        <f t="shared" si="4"/>
        <v>15</v>
      </c>
      <c r="C31" s="87" t="e">
        <f t="shared" si="0"/>
        <v>#REF!</v>
      </c>
      <c r="D31" s="88">
        <f t="shared" si="5"/>
        <v>28699.246085357743</v>
      </c>
      <c r="E31" s="88">
        <f t="shared" si="1"/>
        <v>183.91433533033418</v>
      </c>
      <c r="F31" s="88">
        <f t="shared" si="2"/>
        <v>97.43832515443361</v>
      </c>
      <c r="G31" s="89">
        <f t="shared" si="3"/>
        <v>28601.807760203308</v>
      </c>
      <c r="H31" s="49" t="e">
        <f t="shared" si="6"/>
        <v>#REF!</v>
      </c>
      <c r="K31" s="51"/>
      <c r="L31" s="51"/>
    </row>
    <row r="32" spans="2:12" s="50" customFormat="1" ht="18" customHeight="1">
      <c r="B32" s="90">
        <f t="shared" si="4"/>
        <v>16</v>
      </c>
      <c r="C32" s="87" t="e">
        <f t="shared" si="0"/>
        <v>#REF!</v>
      </c>
      <c r="D32" s="88">
        <f t="shared" si="5"/>
        <v>28601.807760203308</v>
      </c>
      <c r="E32" s="88">
        <f t="shared" si="1"/>
        <v>183.28991806330285</v>
      </c>
      <c r="F32" s="88">
        <f t="shared" si="2"/>
        <v>98.06274242146495</v>
      </c>
      <c r="G32" s="89">
        <f t="shared" si="3"/>
        <v>28503.745017781843</v>
      </c>
      <c r="H32" s="49" t="e">
        <f t="shared" si="6"/>
        <v>#REF!</v>
      </c>
      <c r="K32" s="51"/>
      <c r="L32" s="51"/>
    </row>
    <row r="33" spans="2:12" s="50" customFormat="1" ht="18" customHeight="1">
      <c r="B33" s="90">
        <f t="shared" si="4"/>
        <v>17</v>
      </c>
      <c r="C33" s="87" t="e">
        <f t="shared" si="0"/>
        <v>#REF!</v>
      </c>
      <c r="D33" s="88">
        <f t="shared" si="5"/>
        <v>28503.745017781843</v>
      </c>
      <c r="E33" s="88">
        <f t="shared" si="1"/>
        <v>182.6614993222853</v>
      </c>
      <c r="F33" s="88">
        <f t="shared" si="2"/>
        <v>98.6911611624825</v>
      </c>
      <c r="G33" s="89">
        <f t="shared" si="3"/>
        <v>28405.05385661936</v>
      </c>
      <c r="H33" s="49" t="e">
        <f t="shared" si="6"/>
        <v>#REF!</v>
      </c>
      <c r="K33" s="51"/>
      <c r="L33" s="51"/>
    </row>
    <row r="34" spans="2:12" s="50" customFormat="1" ht="18" customHeight="1">
      <c r="B34" s="90">
        <f t="shared" si="4"/>
        <v>18</v>
      </c>
      <c r="C34" s="87" t="e">
        <f t="shared" si="0"/>
        <v>#REF!</v>
      </c>
      <c r="D34" s="88">
        <f t="shared" si="5"/>
        <v>28405.05385661936</v>
      </c>
      <c r="E34" s="88">
        <f t="shared" si="1"/>
        <v>182.0290534645024</v>
      </c>
      <c r="F34" s="88">
        <f t="shared" si="2"/>
        <v>99.3236070202654</v>
      </c>
      <c r="G34" s="89">
        <f t="shared" si="3"/>
        <v>28305.730249599095</v>
      </c>
      <c r="H34" s="49" t="e">
        <f t="shared" si="6"/>
        <v>#REF!</v>
      </c>
      <c r="K34" s="51"/>
      <c r="L34" s="51"/>
    </row>
    <row r="35" spans="2:12" s="50" customFormat="1" ht="18" customHeight="1">
      <c r="B35" s="90">
        <f t="shared" si="4"/>
        <v>19</v>
      </c>
      <c r="C35" s="87" t="e">
        <f t="shared" si="0"/>
        <v>#REF!</v>
      </c>
      <c r="D35" s="88">
        <f t="shared" si="5"/>
        <v>28305.730249599095</v>
      </c>
      <c r="E35" s="88">
        <f t="shared" si="1"/>
        <v>181.39255468284753</v>
      </c>
      <c r="F35" s="88">
        <f t="shared" si="2"/>
        <v>99.96010580192026</v>
      </c>
      <c r="G35" s="89">
        <f t="shared" si="3"/>
        <v>28205.770143797174</v>
      </c>
      <c r="H35" s="49" t="e">
        <f t="shared" si="6"/>
        <v>#REF!</v>
      </c>
      <c r="K35" s="51"/>
      <c r="L35" s="51"/>
    </row>
    <row r="36" spans="2:12" s="50" customFormat="1" ht="18" customHeight="1">
      <c r="B36" s="90">
        <f t="shared" si="4"/>
        <v>20</v>
      </c>
      <c r="C36" s="87" t="e">
        <f t="shared" si="0"/>
        <v>#REF!</v>
      </c>
      <c r="D36" s="88">
        <f t="shared" si="5"/>
        <v>28205.770143797174</v>
      </c>
      <c r="E36" s="88">
        <f t="shared" si="1"/>
        <v>180.75197700483355</v>
      </c>
      <c r="F36" s="88">
        <f t="shared" si="2"/>
        <v>100.60068347993425</v>
      </c>
      <c r="G36" s="89">
        <f t="shared" si="3"/>
        <v>28105.16946031724</v>
      </c>
      <c r="H36" s="49" t="e">
        <f t="shared" si="6"/>
        <v>#REF!</v>
      </c>
      <c r="K36" s="51"/>
      <c r="L36" s="51"/>
    </row>
    <row r="37" spans="2:12" s="50" customFormat="1" ht="18" customHeight="1">
      <c r="B37" s="90">
        <f t="shared" si="4"/>
        <v>21</v>
      </c>
      <c r="C37" s="87" t="e">
        <f t="shared" si="0"/>
        <v>#REF!</v>
      </c>
      <c r="D37" s="88">
        <f t="shared" si="5"/>
        <v>28105.16946031724</v>
      </c>
      <c r="E37" s="88">
        <f t="shared" si="1"/>
        <v>180.10729429153295</v>
      </c>
      <c r="F37" s="88">
        <f t="shared" si="2"/>
        <v>101.24536619323484</v>
      </c>
      <c r="G37" s="89">
        <f t="shared" si="3"/>
        <v>28003.924094124006</v>
      </c>
      <c r="H37" s="49" t="e">
        <f t="shared" si="6"/>
        <v>#REF!</v>
      </c>
      <c r="K37" s="51"/>
      <c r="L37" s="51"/>
    </row>
    <row r="38" spans="2:12" s="50" customFormat="1" ht="18" customHeight="1">
      <c r="B38" s="90">
        <f t="shared" si="4"/>
        <v>22</v>
      </c>
      <c r="C38" s="87" t="e">
        <f t="shared" si="0"/>
        <v>#REF!</v>
      </c>
      <c r="D38" s="88">
        <f t="shared" si="5"/>
        <v>28003.924094124006</v>
      </c>
      <c r="E38" s="88">
        <f t="shared" si="1"/>
        <v>179.45848023651132</v>
      </c>
      <c r="F38" s="88">
        <f t="shared" si="2"/>
        <v>101.89418024825648</v>
      </c>
      <c r="G38" s="89">
        <f t="shared" si="3"/>
        <v>27902.02991387575</v>
      </c>
      <c r="H38" s="49" t="e">
        <f t="shared" si="6"/>
        <v>#REF!</v>
      </c>
      <c r="J38" s="51"/>
      <c r="K38" s="51"/>
      <c r="L38" s="51"/>
    </row>
    <row r="39" spans="2:12" s="50" customFormat="1" ht="18" customHeight="1">
      <c r="B39" s="90">
        <f t="shared" si="4"/>
        <v>23</v>
      </c>
      <c r="C39" s="87" t="e">
        <f t="shared" si="0"/>
        <v>#REF!</v>
      </c>
      <c r="D39" s="88">
        <f t="shared" si="5"/>
        <v>27902.02991387575</v>
      </c>
      <c r="E39" s="88">
        <f t="shared" si="1"/>
        <v>178.80550836475376</v>
      </c>
      <c r="F39" s="88">
        <f t="shared" si="2"/>
        <v>102.54715212001403</v>
      </c>
      <c r="G39" s="89">
        <f t="shared" si="3"/>
        <v>27799.48276175574</v>
      </c>
      <c r="H39" s="49" t="e">
        <f t="shared" si="6"/>
        <v>#REF!</v>
      </c>
      <c r="J39" s="51"/>
      <c r="K39" s="51"/>
      <c r="L39" s="51"/>
    </row>
    <row r="40" spans="2:12" s="50" customFormat="1" ht="18" customHeight="1">
      <c r="B40" s="90">
        <f t="shared" si="4"/>
        <v>24</v>
      </c>
      <c r="C40" s="87" t="e">
        <f t="shared" si="0"/>
        <v>#REF!</v>
      </c>
      <c r="D40" s="88">
        <f t="shared" si="5"/>
        <v>27799.48276175574</v>
      </c>
      <c r="E40" s="88">
        <f t="shared" si="1"/>
        <v>178.14835203158466</v>
      </c>
      <c r="F40" s="88">
        <f t="shared" si="2"/>
        <v>103.20430845318313</v>
      </c>
      <c r="G40" s="89">
        <f t="shared" si="3"/>
        <v>27696.278453302555</v>
      </c>
      <c r="H40" s="49" t="e">
        <f t="shared" si="6"/>
        <v>#REF!</v>
      </c>
      <c r="J40" s="51"/>
      <c r="K40" s="51"/>
      <c r="L40" s="51"/>
    </row>
    <row r="41" spans="2:12" s="50" customFormat="1" ht="18" customHeight="1">
      <c r="B41" s="90">
        <f t="shared" si="4"/>
        <v>25</v>
      </c>
      <c r="C41" s="87" t="e">
        <f t="shared" si="0"/>
        <v>#REF!</v>
      </c>
      <c r="D41" s="88">
        <f t="shared" si="5"/>
        <v>27696.278453302555</v>
      </c>
      <c r="E41" s="88">
        <f t="shared" si="1"/>
        <v>177.48698442158053</v>
      </c>
      <c r="F41" s="88">
        <f t="shared" si="2"/>
        <v>103.86567606318727</v>
      </c>
      <c r="G41" s="89">
        <f t="shared" si="3"/>
        <v>27592.41277723937</v>
      </c>
      <c r="H41" s="49" t="e">
        <f t="shared" si="6"/>
        <v>#REF!</v>
      </c>
      <c r="J41" s="51"/>
      <c r="K41" s="51"/>
      <c r="L41" s="51"/>
    </row>
    <row r="42" spans="2:12" s="50" customFormat="1" ht="18" customHeight="1">
      <c r="B42" s="90">
        <f t="shared" si="4"/>
        <v>26</v>
      </c>
      <c r="C42" s="87" t="e">
        <f t="shared" si="0"/>
        <v>#REF!</v>
      </c>
      <c r="D42" s="88">
        <f t="shared" si="5"/>
        <v>27592.41277723937</v>
      </c>
      <c r="E42" s="88">
        <f t="shared" si="1"/>
        <v>176.8213785474756</v>
      </c>
      <c r="F42" s="88">
        <f t="shared" si="2"/>
        <v>104.53128193729219</v>
      </c>
      <c r="G42" s="89">
        <f t="shared" si="3"/>
        <v>27487.881495302077</v>
      </c>
      <c r="H42" s="49" t="e">
        <f t="shared" si="6"/>
        <v>#REF!</v>
      </c>
      <c r="J42" s="51"/>
      <c r="K42" s="51"/>
      <c r="L42" s="51"/>
    </row>
    <row r="43" spans="2:12" s="50" customFormat="1" ht="18" customHeight="1">
      <c r="B43" s="90">
        <f t="shared" si="4"/>
        <v>27</v>
      </c>
      <c r="C43" s="87" t="e">
        <f t="shared" si="0"/>
        <v>#REF!</v>
      </c>
      <c r="D43" s="88">
        <f t="shared" si="5"/>
        <v>27487.881495302077</v>
      </c>
      <c r="E43" s="88">
        <f t="shared" si="1"/>
        <v>176.15150724906078</v>
      </c>
      <c r="F43" s="88">
        <f t="shared" si="2"/>
        <v>105.20115323570701</v>
      </c>
      <c r="G43" s="89">
        <f t="shared" si="3"/>
        <v>27382.68034206637</v>
      </c>
      <c r="H43" s="49" t="e">
        <f t="shared" si="6"/>
        <v>#REF!</v>
      </c>
      <c r="K43" s="51"/>
      <c r="L43" s="51"/>
    </row>
    <row r="44" spans="2:11" s="50" customFormat="1" ht="18" customHeight="1">
      <c r="B44" s="90">
        <f t="shared" si="4"/>
        <v>28</v>
      </c>
      <c r="C44" s="87" t="e">
        <f t="shared" si="0"/>
        <v>#REF!</v>
      </c>
      <c r="D44" s="88">
        <f t="shared" si="5"/>
        <v>27382.68034206637</v>
      </c>
      <c r="E44" s="88">
        <f t="shared" si="1"/>
        <v>175.47734319207532</v>
      </c>
      <c r="F44" s="88">
        <f t="shared" si="2"/>
        <v>105.87531729269247</v>
      </c>
      <c r="G44" s="89">
        <f t="shared" si="3"/>
        <v>27276.80502477368</v>
      </c>
      <c r="H44" s="49" t="e">
        <f t="shared" si="6"/>
        <v>#REF!</v>
      </c>
      <c r="K44" s="51"/>
    </row>
    <row r="45" spans="2:11" s="50" customFormat="1" ht="18" customHeight="1">
      <c r="B45" s="90">
        <f t="shared" si="4"/>
        <v>29</v>
      </c>
      <c r="C45" s="87" t="e">
        <f t="shared" si="0"/>
        <v>#REF!</v>
      </c>
      <c r="D45" s="88">
        <f t="shared" si="5"/>
        <v>27276.80502477368</v>
      </c>
      <c r="E45" s="88">
        <f t="shared" si="1"/>
        <v>174.7988588670913</v>
      </c>
      <c r="F45" s="88">
        <f t="shared" si="2"/>
        <v>106.5538016176765</v>
      </c>
      <c r="G45" s="89">
        <f t="shared" si="3"/>
        <v>27170.251223156003</v>
      </c>
      <c r="H45" s="49" t="e">
        <f t="shared" si="6"/>
        <v>#REF!</v>
      </c>
      <c r="K45" s="51"/>
    </row>
    <row r="46" spans="2:11" s="50" customFormat="1" ht="18" customHeight="1">
      <c r="B46" s="90">
        <f t="shared" si="4"/>
        <v>30</v>
      </c>
      <c r="C46" s="87" t="e">
        <f t="shared" si="0"/>
        <v>#REF!</v>
      </c>
      <c r="D46" s="88">
        <f t="shared" si="5"/>
        <v>27170.251223156003</v>
      </c>
      <c r="E46" s="88">
        <f t="shared" si="1"/>
        <v>174.11602658839138</v>
      </c>
      <c r="F46" s="88">
        <f t="shared" si="2"/>
        <v>107.23663389637642</v>
      </c>
      <c r="G46" s="89">
        <f t="shared" si="3"/>
        <v>27063.014589259627</v>
      </c>
      <c r="H46" s="49" t="e">
        <f t="shared" si="6"/>
        <v>#REF!</v>
      </c>
      <c r="K46" s="51"/>
    </row>
    <row r="47" spans="2:11" s="50" customFormat="1" ht="18" customHeight="1">
      <c r="B47" s="90">
        <f t="shared" si="4"/>
        <v>31</v>
      </c>
      <c r="C47" s="87" t="e">
        <f t="shared" si="0"/>
        <v>#REF!</v>
      </c>
      <c r="D47" s="88">
        <f t="shared" si="5"/>
        <v>27063.014589259627</v>
      </c>
      <c r="E47" s="88">
        <f t="shared" si="1"/>
        <v>173.42881849283876</v>
      </c>
      <c r="F47" s="88">
        <f t="shared" si="2"/>
        <v>107.92384199192904</v>
      </c>
      <c r="G47" s="89">
        <f t="shared" si="3"/>
        <v>26955.0907472677</v>
      </c>
      <c r="H47" s="49" t="e">
        <f t="shared" si="6"/>
        <v>#REF!</v>
      </c>
      <c r="K47" s="51"/>
    </row>
    <row r="48" spans="2:11" s="50" customFormat="1" ht="18" customHeight="1">
      <c r="B48" s="90">
        <f t="shared" si="4"/>
        <v>32</v>
      </c>
      <c r="C48" s="87" t="e">
        <f t="shared" si="0"/>
        <v>#REF!</v>
      </c>
      <c r="D48" s="88">
        <f t="shared" si="5"/>
        <v>26955.0907472677</v>
      </c>
      <c r="E48" s="88">
        <f t="shared" si="1"/>
        <v>172.73720653874048</v>
      </c>
      <c r="F48" s="88">
        <f t="shared" si="2"/>
        <v>108.61545394602732</v>
      </c>
      <c r="G48" s="89">
        <f t="shared" si="3"/>
        <v>26846.475293321673</v>
      </c>
      <c r="H48" s="49" t="e">
        <f t="shared" si="6"/>
        <v>#REF!</v>
      </c>
      <c r="K48" s="51"/>
    </row>
    <row r="49" spans="2:11" s="50" customFormat="1" ht="18" customHeight="1">
      <c r="B49" s="90">
        <f t="shared" si="4"/>
        <v>33</v>
      </c>
      <c r="C49" s="87" t="e">
        <f t="shared" si="0"/>
        <v>#REF!</v>
      </c>
      <c r="D49" s="88">
        <f t="shared" si="5"/>
        <v>26846.475293321673</v>
      </c>
      <c r="E49" s="88">
        <f t="shared" si="1"/>
        <v>172.04116250470304</v>
      </c>
      <c r="F49" s="88">
        <f t="shared" si="2"/>
        <v>109.31149798006476</v>
      </c>
      <c r="G49" s="89">
        <f t="shared" si="3"/>
        <v>26737.16379534161</v>
      </c>
      <c r="H49" s="49" t="e">
        <f t="shared" si="6"/>
        <v>#REF!</v>
      </c>
      <c r="K49" s="51"/>
    </row>
    <row r="50" spans="2:11" s="50" customFormat="1" ht="18" customHeight="1">
      <c r="B50" s="90">
        <f t="shared" si="4"/>
        <v>34</v>
      </c>
      <c r="C50" s="87" t="e">
        <f t="shared" si="0"/>
        <v>#REF!</v>
      </c>
      <c r="D50" s="88">
        <f t="shared" si="5"/>
        <v>26737.16379534161</v>
      </c>
      <c r="E50" s="88">
        <f t="shared" si="1"/>
        <v>171.3406579884808</v>
      </c>
      <c r="F50" s="88">
        <f t="shared" si="2"/>
        <v>110.01200249628698</v>
      </c>
      <c r="G50" s="89">
        <f t="shared" si="3"/>
        <v>26627.151792845325</v>
      </c>
      <c r="H50" s="49" t="e">
        <f t="shared" si="6"/>
        <v>#REF!</v>
      </c>
      <c r="K50" s="51"/>
    </row>
    <row r="51" spans="2:11" s="50" customFormat="1" ht="18" customHeight="1">
      <c r="B51" s="90">
        <f t="shared" si="4"/>
        <v>35</v>
      </c>
      <c r="C51" s="87" t="e">
        <f t="shared" si="0"/>
        <v>#REF!</v>
      </c>
      <c r="D51" s="88">
        <f t="shared" si="5"/>
        <v>26627.151792845325</v>
      </c>
      <c r="E51" s="88">
        <f t="shared" si="1"/>
        <v>170.6356644058171</v>
      </c>
      <c r="F51" s="88">
        <f t="shared" si="2"/>
        <v>110.7169960789507</v>
      </c>
      <c r="G51" s="89">
        <f t="shared" si="3"/>
        <v>26516.434796766374</v>
      </c>
      <c r="H51" s="49" t="e">
        <f t="shared" si="6"/>
        <v>#REF!</v>
      </c>
      <c r="K51" s="51"/>
    </row>
    <row r="52" spans="2:8" s="50" customFormat="1" ht="18" customHeight="1">
      <c r="B52" s="90">
        <f t="shared" si="4"/>
        <v>36</v>
      </c>
      <c r="C52" s="87" t="e">
        <f t="shared" si="0"/>
        <v>#REF!</v>
      </c>
      <c r="D52" s="88">
        <f t="shared" si="5"/>
        <v>26516.434796766374</v>
      </c>
      <c r="E52" s="88">
        <f t="shared" si="1"/>
        <v>169.92615298927782</v>
      </c>
      <c r="F52" s="88">
        <f t="shared" si="2"/>
        <v>111.42650749548997</v>
      </c>
      <c r="G52" s="89">
        <f t="shared" si="3"/>
        <v>26405.008289270885</v>
      </c>
      <c r="H52" s="49" t="e">
        <f t="shared" si="6"/>
        <v>#REF!</v>
      </c>
    </row>
    <row r="53" spans="2:8" s="50" customFormat="1" ht="18" customHeight="1">
      <c r="B53" s="90">
        <f t="shared" si="4"/>
        <v>37</v>
      </c>
      <c r="C53" s="87" t="e">
        <f t="shared" si="0"/>
        <v>#REF!</v>
      </c>
      <c r="D53" s="88">
        <f t="shared" si="5"/>
        <v>26405.008289270885</v>
      </c>
      <c r="E53" s="88">
        <f t="shared" si="1"/>
        <v>169.21209478707758</v>
      </c>
      <c r="F53" s="88">
        <f t="shared" si="2"/>
        <v>112.14056569769022</v>
      </c>
      <c r="G53" s="89">
        <f t="shared" si="3"/>
        <v>26292.867723573196</v>
      </c>
      <c r="H53" s="49" t="e">
        <f t="shared" si="6"/>
        <v>#REF!</v>
      </c>
    </row>
    <row r="54" spans="2:8" s="50" customFormat="1" ht="18" customHeight="1">
      <c r="B54" s="90">
        <f t="shared" si="4"/>
        <v>38</v>
      </c>
      <c r="C54" s="87" t="e">
        <f t="shared" si="0"/>
        <v>#REF!</v>
      </c>
      <c r="D54" s="88">
        <f t="shared" si="5"/>
        <v>26292.867723573196</v>
      </c>
      <c r="E54" s="88">
        <f t="shared" si="1"/>
        <v>168.4934606618982</v>
      </c>
      <c r="F54" s="88">
        <f t="shared" si="2"/>
        <v>112.85919982286958</v>
      </c>
      <c r="G54" s="89">
        <f t="shared" si="3"/>
        <v>26180.008523750326</v>
      </c>
      <c r="H54" s="49" t="e">
        <f t="shared" si="6"/>
        <v>#REF!</v>
      </c>
    </row>
    <row r="55" spans="2:8" s="50" customFormat="1" ht="18" customHeight="1">
      <c r="B55" s="90">
        <f t="shared" si="4"/>
        <v>39</v>
      </c>
      <c r="C55" s="87" t="e">
        <f t="shared" si="0"/>
        <v>#REF!</v>
      </c>
      <c r="D55" s="88">
        <f t="shared" si="5"/>
        <v>26180.008523750326</v>
      </c>
      <c r="E55" s="88">
        <f t="shared" si="1"/>
        <v>167.7702212897</v>
      </c>
      <c r="F55" s="88">
        <f t="shared" si="2"/>
        <v>113.58243919506779</v>
      </c>
      <c r="G55" s="89">
        <f t="shared" si="3"/>
        <v>26066.42608455526</v>
      </c>
      <c r="H55" s="49" t="e">
        <f t="shared" si="6"/>
        <v>#REF!</v>
      </c>
    </row>
    <row r="56" spans="2:8" s="50" customFormat="1" ht="18" customHeight="1">
      <c r="B56" s="90">
        <f t="shared" si="4"/>
        <v>40</v>
      </c>
      <c r="C56" s="87" t="e">
        <f t="shared" si="0"/>
        <v>#REF!</v>
      </c>
      <c r="D56" s="88">
        <f t="shared" si="5"/>
        <v>26066.42608455526</v>
      </c>
      <c r="E56" s="88">
        <f t="shared" si="1"/>
        <v>167.04234715852493</v>
      </c>
      <c r="F56" s="88">
        <f t="shared" si="2"/>
        <v>114.31031332624286</v>
      </c>
      <c r="G56" s="89">
        <f t="shared" si="3"/>
        <v>25952.11577122902</v>
      </c>
      <c r="H56" s="49" t="e">
        <f t="shared" si="6"/>
        <v>#REF!</v>
      </c>
    </row>
    <row r="57" spans="2:8" s="50" customFormat="1" ht="18" customHeight="1">
      <c r="B57" s="90">
        <f t="shared" si="4"/>
        <v>41</v>
      </c>
      <c r="C57" s="87" t="e">
        <f t="shared" si="0"/>
        <v>#REF!</v>
      </c>
      <c r="D57" s="88">
        <f t="shared" si="5"/>
        <v>25952.11577122902</v>
      </c>
      <c r="E57" s="88">
        <f t="shared" si="1"/>
        <v>166.3098085672926</v>
      </c>
      <c r="F57" s="88">
        <f t="shared" si="2"/>
        <v>115.04285191747519</v>
      </c>
      <c r="G57" s="89">
        <f t="shared" si="3"/>
        <v>25837.072919311544</v>
      </c>
      <c r="H57" s="49" t="e">
        <f t="shared" si="6"/>
        <v>#REF!</v>
      </c>
    </row>
    <row r="58" spans="2:8" s="50" customFormat="1" ht="18" customHeight="1">
      <c r="B58" s="90">
        <f t="shared" si="4"/>
        <v>42</v>
      </c>
      <c r="C58" s="87" t="e">
        <f t="shared" si="0"/>
        <v>#REF!</v>
      </c>
      <c r="D58" s="88">
        <f t="shared" si="5"/>
        <v>25837.072919311544</v>
      </c>
      <c r="E58" s="88">
        <f t="shared" si="1"/>
        <v>165.57257562458813</v>
      </c>
      <c r="F58" s="88">
        <f t="shared" si="2"/>
        <v>115.78008486017967</v>
      </c>
      <c r="G58" s="89">
        <f t="shared" si="3"/>
        <v>25721.292834451364</v>
      </c>
      <c r="H58" s="49" t="e">
        <f t="shared" si="6"/>
        <v>#REF!</v>
      </c>
    </row>
    <row r="59" spans="2:8" s="50" customFormat="1" ht="18" customHeight="1">
      <c r="B59" s="90">
        <f t="shared" si="4"/>
        <v>43</v>
      </c>
      <c r="C59" s="87" t="e">
        <f t="shared" si="0"/>
        <v>#REF!</v>
      </c>
      <c r="D59" s="88">
        <f t="shared" si="5"/>
        <v>25721.292834451364</v>
      </c>
      <c r="E59" s="88">
        <f t="shared" si="1"/>
        <v>164.8306182474425</v>
      </c>
      <c r="F59" s="88">
        <f t="shared" si="2"/>
        <v>116.52204223732531</v>
      </c>
      <c r="G59" s="89">
        <f t="shared" si="3"/>
        <v>25604.77079221404</v>
      </c>
      <c r="H59" s="49" t="e">
        <f t="shared" si="6"/>
        <v>#REF!</v>
      </c>
    </row>
    <row r="60" spans="2:8" s="50" customFormat="1" ht="18" customHeight="1">
      <c r="B60" s="90">
        <f t="shared" si="4"/>
        <v>44</v>
      </c>
      <c r="C60" s="87" t="e">
        <f t="shared" si="0"/>
        <v>#REF!</v>
      </c>
      <c r="D60" s="88">
        <f t="shared" si="5"/>
        <v>25604.77079221404</v>
      </c>
      <c r="E60" s="88">
        <f t="shared" si="1"/>
        <v>164.08390616010496</v>
      </c>
      <c r="F60" s="88">
        <f t="shared" si="2"/>
        <v>117.26875432466284</v>
      </c>
      <c r="G60" s="89">
        <f t="shared" si="3"/>
        <v>25487.50203788938</v>
      </c>
      <c r="H60" s="49" t="e">
        <f t="shared" si="6"/>
        <v>#REF!</v>
      </c>
    </row>
    <row r="61" spans="2:8" s="50" customFormat="1" ht="18" customHeight="1">
      <c r="B61" s="90">
        <f t="shared" si="4"/>
        <v>45</v>
      </c>
      <c r="C61" s="87" t="e">
        <f t="shared" si="0"/>
        <v>#REF!</v>
      </c>
      <c r="D61" s="88">
        <f t="shared" si="5"/>
        <v>25487.50203788938</v>
      </c>
      <c r="E61" s="88">
        <f t="shared" si="1"/>
        <v>163.33240889280776</v>
      </c>
      <c r="F61" s="88">
        <f t="shared" si="2"/>
        <v>118.02025159196003</v>
      </c>
      <c r="G61" s="89">
        <f t="shared" si="3"/>
        <v>25369.48178629742</v>
      </c>
      <c r="H61" s="49" t="e">
        <f t="shared" si="6"/>
        <v>#REF!</v>
      </c>
    </row>
    <row r="62" spans="2:8" s="50" customFormat="1" ht="18" customHeight="1">
      <c r="B62" s="90">
        <f t="shared" si="4"/>
        <v>46</v>
      </c>
      <c r="C62" s="87" t="e">
        <f t="shared" si="0"/>
        <v>#REF!</v>
      </c>
      <c r="D62" s="88">
        <f t="shared" si="5"/>
        <v>25369.48178629742</v>
      </c>
      <c r="E62" s="88">
        <f t="shared" si="1"/>
        <v>162.57609578052262</v>
      </c>
      <c r="F62" s="88">
        <f t="shared" si="2"/>
        <v>118.77656470424517</v>
      </c>
      <c r="G62" s="89">
        <f t="shared" si="3"/>
        <v>25250.705221593176</v>
      </c>
      <c r="H62" s="49" t="e">
        <f t="shared" si="6"/>
        <v>#REF!</v>
      </c>
    </row>
    <row r="63" spans="2:8" s="50" customFormat="1" ht="18" customHeight="1">
      <c r="B63" s="90">
        <f t="shared" si="4"/>
        <v>47</v>
      </c>
      <c r="C63" s="87" t="e">
        <f t="shared" si="0"/>
        <v>#REF!</v>
      </c>
      <c r="D63" s="88">
        <f t="shared" si="5"/>
        <v>25250.705221593176</v>
      </c>
      <c r="E63" s="88">
        <f t="shared" si="1"/>
        <v>161.81493596170958</v>
      </c>
      <c r="F63" s="88">
        <f t="shared" si="2"/>
        <v>119.53772452305822</v>
      </c>
      <c r="G63" s="89">
        <f t="shared" si="3"/>
        <v>25131.167497070117</v>
      </c>
      <c r="H63" s="49" t="e">
        <f t="shared" si="6"/>
        <v>#REF!</v>
      </c>
    </row>
    <row r="64" spans="2:8" s="50" customFormat="1" ht="18" customHeight="1">
      <c r="B64" s="90">
        <f t="shared" si="4"/>
        <v>48</v>
      </c>
      <c r="C64" s="87" t="e">
        <f t="shared" si="0"/>
        <v>#REF!</v>
      </c>
      <c r="D64" s="88">
        <f t="shared" si="5"/>
        <v>25131.167497070117</v>
      </c>
      <c r="E64" s="88">
        <f t="shared" si="1"/>
        <v>161.04889837705764</v>
      </c>
      <c r="F64" s="88">
        <f t="shared" si="2"/>
        <v>120.30376210771016</v>
      </c>
      <c r="G64" s="89">
        <f t="shared" si="3"/>
        <v>25010.863734962408</v>
      </c>
      <c r="H64" s="49" t="e">
        <f t="shared" si="6"/>
        <v>#REF!</v>
      </c>
    </row>
    <row r="65" spans="2:8" s="50" customFormat="1" ht="18" customHeight="1">
      <c r="B65" s="90">
        <f t="shared" si="4"/>
        <v>49</v>
      </c>
      <c r="C65" s="87" t="e">
        <f t="shared" si="0"/>
        <v>#REF!</v>
      </c>
      <c r="D65" s="88">
        <f t="shared" si="5"/>
        <v>25010.863734962408</v>
      </c>
      <c r="E65" s="88">
        <f t="shared" si="1"/>
        <v>160.2779517682174</v>
      </c>
      <c r="F65" s="88">
        <f t="shared" si="2"/>
        <v>121.07470871655039</v>
      </c>
      <c r="G65" s="89">
        <f t="shared" si="3"/>
        <v>24889.789026245857</v>
      </c>
      <c r="H65" s="49" t="e">
        <f t="shared" si="6"/>
        <v>#REF!</v>
      </c>
    </row>
    <row r="66" spans="2:8" s="50" customFormat="1" ht="18" customHeight="1">
      <c r="B66" s="90">
        <f t="shared" si="4"/>
        <v>50</v>
      </c>
      <c r="C66" s="87" t="e">
        <f t="shared" si="0"/>
        <v>#REF!</v>
      </c>
      <c r="D66" s="88">
        <f t="shared" si="5"/>
        <v>24889.789026245857</v>
      </c>
      <c r="E66" s="88">
        <f t="shared" si="1"/>
        <v>159.50206467652552</v>
      </c>
      <c r="F66" s="88">
        <f t="shared" si="2"/>
        <v>121.85059580824228</v>
      </c>
      <c r="G66" s="89">
        <f t="shared" si="3"/>
        <v>24767.938430437614</v>
      </c>
      <c r="H66" s="49" t="e">
        <f t="shared" si="6"/>
        <v>#REF!</v>
      </c>
    </row>
    <row r="67" spans="2:8" s="50" customFormat="1" ht="18" customHeight="1">
      <c r="B67" s="90">
        <f t="shared" si="4"/>
        <v>51</v>
      </c>
      <c r="C67" s="87" t="e">
        <f t="shared" si="0"/>
        <v>#REF!</v>
      </c>
      <c r="D67" s="88">
        <f t="shared" si="5"/>
        <v>24767.938430437614</v>
      </c>
      <c r="E67" s="88">
        <f t="shared" si="1"/>
        <v>158.72120544172103</v>
      </c>
      <c r="F67" s="88">
        <f t="shared" si="2"/>
        <v>122.63145504304677</v>
      </c>
      <c r="G67" s="89">
        <f t="shared" si="3"/>
        <v>24645.306975394567</v>
      </c>
      <c r="H67" s="49" t="e">
        <f t="shared" si="6"/>
        <v>#REF!</v>
      </c>
    </row>
    <row r="68" spans="2:8" s="50" customFormat="1" ht="18" customHeight="1">
      <c r="B68" s="90">
        <f t="shared" si="4"/>
        <v>52</v>
      </c>
      <c r="C68" s="87" t="e">
        <f t="shared" si="0"/>
        <v>#REF!</v>
      </c>
      <c r="D68" s="88">
        <f t="shared" si="5"/>
        <v>24645.306975394567</v>
      </c>
      <c r="E68" s="88">
        <f t="shared" si="1"/>
        <v>157.9353422006535</v>
      </c>
      <c r="F68" s="88">
        <f t="shared" si="2"/>
        <v>123.41731828411429</v>
      </c>
      <c r="G68" s="89">
        <f t="shared" si="3"/>
        <v>24521.889657110452</v>
      </c>
      <c r="H68" s="49" t="e">
        <f t="shared" si="6"/>
        <v>#REF!</v>
      </c>
    </row>
    <row r="69" spans="2:8" s="50" customFormat="1" ht="18" customHeight="1">
      <c r="B69" s="90">
        <f t="shared" si="4"/>
        <v>53</v>
      </c>
      <c r="C69" s="87" t="e">
        <f t="shared" si="0"/>
        <v>#REF!</v>
      </c>
      <c r="D69" s="88">
        <f t="shared" si="5"/>
        <v>24521.889657110452</v>
      </c>
      <c r="E69" s="88">
        <f t="shared" si="1"/>
        <v>157.1444428859828</v>
      </c>
      <c r="F69" s="88">
        <f t="shared" si="2"/>
        <v>124.20821759878498</v>
      </c>
      <c r="G69" s="89">
        <f t="shared" si="3"/>
        <v>24397.681439511667</v>
      </c>
      <c r="H69" s="49" t="e">
        <f t="shared" si="6"/>
        <v>#REF!</v>
      </c>
    </row>
    <row r="70" spans="2:8" s="50" customFormat="1" ht="18" customHeight="1">
      <c r="B70" s="90">
        <f t="shared" si="4"/>
        <v>54</v>
      </c>
      <c r="C70" s="87" t="e">
        <f t="shared" si="0"/>
        <v>#REF!</v>
      </c>
      <c r="D70" s="88">
        <f t="shared" si="5"/>
        <v>24397.681439511667</v>
      </c>
      <c r="E70" s="88">
        <f t="shared" si="1"/>
        <v>156.34847522487058</v>
      </c>
      <c r="F70" s="88">
        <f t="shared" si="2"/>
        <v>125.00418525989721</v>
      </c>
      <c r="G70" s="89">
        <f t="shared" si="3"/>
        <v>24272.67725425177</v>
      </c>
      <c r="H70" s="49" t="e">
        <f t="shared" si="6"/>
        <v>#REF!</v>
      </c>
    </row>
    <row r="71" spans="2:8" s="50" customFormat="1" ht="18" customHeight="1">
      <c r="B71" s="90">
        <f t="shared" si="4"/>
        <v>55</v>
      </c>
      <c r="C71" s="87" t="e">
        <f t="shared" si="0"/>
        <v>#REF!</v>
      </c>
      <c r="D71" s="88">
        <f t="shared" si="5"/>
        <v>24272.67725425177</v>
      </c>
      <c r="E71" s="88">
        <f t="shared" si="1"/>
        <v>155.5474067376634</v>
      </c>
      <c r="F71" s="88">
        <f t="shared" si="2"/>
        <v>125.80525374710439</v>
      </c>
      <c r="G71" s="89">
        <f t="shared" si="3"/>
        <v>24146.872000504663</v>
      </c>
      <c r="H71" s="49" t="e">
        <f t="shared" si="6"/>
        <v>#REF!</v>
      </c>
    </row>
    <row r="72" spans="2:8" s="50" customFormat="1" ht="18" customHeight="1">
      <c r="B72" s="90">
        <f t="shared" si="4"/>
        <v>56</v>
      </c>
      <c r="C72" s="87" t="e">
        <f t="shared" si="0"/>
        <v>#REF!</v>
      </c>
      <c r="D72" s="88">
        <f t="shared" si="5"/>
        <v>24146.872000504663</v>
      </c>
      <c r="E72" s="88">
        <f t="shared" si="1"/>
        <v>154.74120473656737</v>
      </c>
      <c r="F72" s="88">
        <f t="shared" si="2"/>
        <v>126.61145574820043</v>
      </c>
      <c r="G72" s="89">
        <f t="shared" si="3"/>
        <v>24020.260544756464</v>
      </c>
      <c r="H72" s="49" t="e">
        <f t="shared" si="6"/>
        <v>#REF!</v>
      </c>
    </row>
    <row r="73" spans="2:8" s="50" customFormat="1" ht="18" customHeight="1">
      <c r="B73" s="90">
        <f t="shared" si="4"/>
        <v>57</v>
      </c>
      <c r="C73" s="87" t="e">
        <f t="shared" si="0"/>
        <v>#REF!</v>
      </c>
      <c r="D73" s="88">
        <f t="shared" si="5"/>
        <v>24020.260544756464</v>
      </c>
      <c r="E73" s="88">
        <f t="shared" si="1"/>
        <v>153.92983632431432</v>
      </c>
      <c r="F73" s="88">
        <f t="shared" si="2"/>
        <v>127.42282416045347</v>
      </c>
      <c r="G73" s="89">
        <f t="shared" si="3"/>
        <v>23892.83772059601</v>
      </c>
      <c r="H73" s="49" t="e">
        <f t="shared" si="6"/>
        <v>#REF!</v>
      </c>
    </row>
    <row r="74" spans="2:8" s="50" customFormat="1" ht="18" customHeight="1">
      <c r="B74" s="90">
        <f t="shared" si="4"/>
        <v>58</v>
      </c>
      <c r="C74" s="87" t="e">
        <f t="shared" si="0"/>
        <v>#REF!</v>
      </c>
      <c r="D74" s="88">
        <f t="shared" si="5"/>
        <v>23892.83772059601</v>
      </c>
      <c r="E74" s="88">
        <f t="shared" si="1"/>
        <v>153.1132683928194</v>
      </c>
      <c r="F74" s="88">
        <f t="shared" si="2"/>
        <v>128.2393920919484</v>
      </c>
      <c r="G74" s="89">
        <f t="shared" si="3"/>
        <v>23764.59832850406</v>
      </c>
      <c r="H74" s="49" t="e">
        <f t="shared" si="6"/>
        <v>#REF!</v>
      </c>
    </row>
    <row r="75" spans="2:8" s="50" customFormat="1" ht="18" customHeight="1">
      <c r="B75" s="90">
        <f t="shared" si="4"/>
        <v>59</v>
      </c>
      <c r="C75" s="87" t="e">
        <f t="shared" si="0"/>
        <v>#REF!</v>
      </c>
      <c r="D75" s="88">
        <f t="shared" si="5"/>
        <v>23764.59832850406</v>
      </c>
      <c r="E75" s="88">
        <f t="shared" si="1"/>
        <v>152.29146762183018</v>
      </c>
      <c r="F75" s="88">
        <f t="shared" si="2"/>
        <v>129.06119286293762</v>
      </c>
      <c r="G75" s="89">
        <f t="shared" si="3"/>
        <v>23635.537135641123</v>
      </c>
      <c r="H75" s="49" t="e">
        <f t="shared" si="6"/>
        <v>#REF!</v>
      </c>
    </row>
    <row r="76" spans="2:8" s="50" customFormat="1" ht="18" customHeight="1">
      <c r="B76" s="90">
        <f t="shared" si="4"/>
        <v>60</v>
      </c>
      <c r="C76" s="87" t="e">
        <f t="shared" si="0"/>
        <v>#REF!</v>
      </c>
      <c r="D76" s="88">
        <f t="shared" si="5"/>
        <v>23635.537135641123</v>
      </c>
      <c r="E76" s="88">
        <f t="shared" si="1"/>
        <v>151.46440047756684</v>
      </c>
      <c r="F76" s="88">
        <f t="shared" si="2"/>
        <v>129.88826000720096</v>
      </c>
      <c r="G76" s="89">
        <f t="shared" si="3"/>
        <v>23505.648875633924</v>
      </c>
      <c r="H76" s="49" t="e">
        <f t="shared" si="6"/>
        <v>#REF!</v>
      </c>
    </row>
    <row r="77" spans="2:8" s="50" customFormat="1" ht="18" customHeight="1">
      <c r="B77" s="90">
        <f t="shared" si="4"/>
        <v>61</v>
      </c>
      <c r="C77" s="87" t="e">
        <f t="shared" si="0"/>
        <v>#REF!</v>
      </c>
      <c r="D77" s="88">
        <f t="shared" si="5"/>
        <v>23505.648875633924</v>
      </c>
      <c r="E77" s="88">
        <f t="shared" si="1"/>
        <v>150.63203321135404</v>
      </c>
      <c r="F77" s="88">
        <f t="shared" si="2"/>
        <v>130.72062727341375</v>
      </c>
      <c r="G77" s="89">
        <f t="shared" si="3"/>
        <v>23374.92824836051</v>
      </c>
      <c r="H77" s="49" t="e">
        <f t="shared" si="6"/>
        <v>#REF!</v>
      </c>
    </row>
    <row r="78" spans="2:8" s="50" customFormat="1" ht="18" customHeight="1">
      <c r="B78" s="90">
        <f t="shared" si="4"/>
        <v>62</v>
      </c>
      <c r="C78" s="87" t="e">
        <f t="shared" si="0"/>
        <v>#REF!</v>
      </c>
      <c r="D78" s="88">
        <f t="shared" si="5"/>
        <v>23374.92824836051</v>
      </c>
      <c r="E78" s="88">
        <f t="shared" si="1"/>
        <v>149.7943318582436</v>
      </c>
      <c r="F78" s="88">
        <f t="shared" si="2"/>
        <v>131.5583286265242</v>
      </c>
      <c r="G78" s="89">
        <f t="shared" si="3"/>
        <v>23243.369919733985</v>
      </c>
      <c r="H78" s="49" t="e">
        <f t="shared" si="6"/>
        <v>#REF!</v>
      </c>
    </row>
    <row r="79" spans="2:8" s="50" customFormat="1" ht="18" customHeight="1">
      <c r="B79" s="90">
        <f t="shared" si="4"/>
        <v>63</v>
      </c>
      <c r="C79" s="87" t="e">
        <f t="shared" si="0"/>
        <v>#REF!</v>
      </c>
      <c r="D79" s="88">
        <f t="shared" si="5"/>
        <v>23243.369919733985</v>
      </c>
      <c r="E79" s="88">
        <f t="shared" si="1"/>
        <v>148.9512622356286</v>
      </c>
      <c r="F79" s="88">
        <f t="shared" si="2"/>
        <v>132.4013982491392</v>
      </c>
      <c r="G79" s="89">
        <f t="shared" si="3"/>
        <v>23110.968521484847</v>
      </c>
      <c r="H79" s="49" t="e">
        <f t="shared" si="6"/>
        <v>#REF!</v>
      </c>
    </row>
    <row r="80" spans="2:8" s="50" customFormat="1" ht="18" customHeight="1">
      <c r="B80" s="90">
        <f t="shared" si="4"/>
        <v>64</v>
      </c>
      <c r="C80" s="87" t="e">
        <f t="shared" si="0"/>
        <v>#REF!</v>
      </c>
      <c r="D80" s="88">
        <f t="shared" si="5"/>
        <v>23110.968521484847</v>
      </c>
      <c r="E80" s="88">
        <f t="shared" si="1"/>
        <v>148.10278994184873</v>
      </c>
      <c r="F80" s="88">
        <f t="shared" si="2"/>
        <v>133.24987054291907</v>
      </c>
      <c r="G80" s="89">
        <f t="shared" si="3"/>
        <v>22977.718650941926</v>
      </c>
      <c r="H80" s="49" t="e">
        <f t="shared" si="6"/>
        <v>#REF!</v>
      </c>
    </row>
    <row r="81" spans="2:8" s="50" customFormat="1" ht="18" customHeight="1">
      <c r="B81" s="90">
        <f t="shared" si="4"/>
        <v>65</v>
      </c>
      <c r="C81" s="87" t="e">
        <f>Mostra.Data</f>
        <v>#REF!</v>
      </c>
      <c r="D81" s="88">
        <f t="shared" si="5"/>
        <v>22977.718650941926</v>
      </c>
      <c r="E81" s="88">
        <f>Interesse</f>
        <v>147.24888035478617</v>
      </c>
      <c r="F81" s="88">
        <f>Capitale</f>
        <v>134.10378012998163</v>
      </c>
      <c r="G81" s="89">
        <f>Bilancio.finale</f>
        <v>22843.614870811944</v>
      </c>
      <c r="H81" s="49" t="e">
        <f t="shared" si="6"/>
        <v>#REF!</v>
      </c>
    </row>
    <row r="82" spans="2:8" s="50" customFormat="1" ht="18" customHeight="1">
      <c r="B82" s="90">
        <f>pagam.Num</f>
        <v>66</v>
      </c>
      <c r="C82" s="87" t="e">
        <f>Mostra.Data</f>
        <v>#REF!</v>
      </c>
      <c r="D82" s="88">
        <f>Bil.Iniz</f>
        <v>22843.614870811944</v>
      </c>
      <c r="E82" s="88">
        <f>Interesse</f>
        <v>146.3894986304532</v>
      </c>
      <c r="F82" s="88">
        <f>Capitale</f>
        <v>134.9631618543146</v>
      </c>
      <c r="G82" s="89">
        <f>Bilancio.finale</f>
        <v>22708.65170895763</v>
      </c>
      <c r="H82" s="49" t="e">
        <f>Interesse.Comp</f>
        <v>#REF!</v>
      </c>
    </row>
    <row r="83" spans="2:8" s="50" customFormat="1" ht="18" customHeight="1">
      <c r="B83" s="90">
        <f>pagam.Num</f>
        <v>67</v>
      </c>
      <c r="C83" s="87" t="e">
        <f>Mostra.Data</f>
        <v>#REF!</v>
      </c>
      <c r="D83" s="88">
        <f>Bil.Iniz</f>
        <v>22708.65170895763</v>
      </c>
      <c r="E83" s="88">
        <f>Interesse</f>
        <v>145.52460970157014</v>
      </c>
      <c r="F83" s="88">
        <f>Capitale</f>
        <v>135.82805078319765</v>
      </c>
      <c r="G83" s="89">
        <f>Bilancio.finale</f>
        <v>22572.82365817443</v>
      </c>
      <c r="H83" s="49" t="e">
        <f>Interesse.Comp</f>
        <v>#REF!</v>
      </c>
    </row>
    <row r="84" spans="2:8" s="50" customFormat="1" ht="18" customHeight="1">
      <c r="B84" s="90">
        <f aca="true" t="shared" si="7" ref="B84:B147">pagam.Num</f>
        <v>68</v>
      </c>
      <c r="C84" s="87" t="e">
        <f aca="true" t="shared" si="8" ref="C84:C147">Mostra.Data</f>
        <v>#REF!</v>
      </c>
      <c r="D84" s="88">
        <f aca="true" t="shared" si="9" ref="D84:D147">Bil.Iniz</f>
        <v>22572.82365817443</v>
      </c>
      <c r="E84" s="88">
        <f aca="true" t="shared" si="10" ref="E84:E147">Interesse</f>
        <v>144.65417827613447</v>
      </c>
      <c r="F84" s="88">
        <f aca="true" t="shared" si="11" ref="F84:F147">Capitale</f>
        <v>136.69848220863332</v>
      </c>
      <c r="G84" s="89">
        <f aca="true" t="shared" si="12" ref="G84:G147">Bilancio.finale</f>
        <v>22436.125175965797</v>
      </c>
      <c r="H84" s="49" t="e">
        <f aca="true" t="shared" si="13" ref="H84:H147">Interesse.Comp</f>
        <v>#REF!</v>
      </c>
    </row>
    <row r="85" spans="2:8" s="50" customFormat="1" ht="18" customHeight="1">
      <c r="B85" s="90">
        <f t="shared" si="7"/>
        <v>69</v>
      </c>
      <c r="C85" s="87" t="e">
        <f t="shared" si="8"/>
        <v>#REF!</v>
      </c>
      <c r="D85" s="88">
        <f t="shared" si="9"/>
        <v>22436.125175965797</v>
      </c>
      <c r="E85" s="88">
        <f t="shared" si="10"/>
        <v>143.7781688359808</v>
      </c>
      <c r="F85" s="88">
        <f t="shared" si="11"/>
        <v>137.574491648787</v>
      </c>
      <c r="G85" s="89">
        <f t="shared" si="12"/>
        <v>22298.55068431701</v>
      </c>
      <c r="H85" s="49" t="e">
        <f t="shared" si="13"/>
        <v>#REF!</v>
      </c>
    </row>
    <row r="86" spans="2:8" s="50" customFormat="1" ht="18" customHeight="1">
      <c r="B86" s="90">
        <f t="shared" si="7"/>
        <v>70</v>
      </c>
      <c r="C86" s="87" t="e">
        <f t="shared" si="8"/>
        <v>#REF!</v>
      </c>
      <c r="D86" s="88">
        <f t="shared" si="9"/>
        <v>22298.55068431701</v>
      </c>
      <c r="E86" s="88">
        <f t="shared" si="10"/>
        <v>142.8965456353315</v>
      </c>
      <c r="F86" s="88">
        <f t="shared" si="11"/>
        <v>138.4561148494363</v>
      </c>
      <c r="G86" s="89">
        <f t="shared" si="12"/>
        <v>22160.094569467576</v>
      </c>
      <c r="H86" s="49" t="e">
        <f t="shared" si="13"/>
        <v>#REF!</v>
      </c>
    </row>
    <row r="87" spans="2:8" s="50" customFormat="1" ht="18" customHeight="1">
      <c r="B87" s="90">
        <f t="shared" si="7"/>
        <v>71</v>
      </c>
      <c r="C87" s="87" t="e">
        <f t="shared" si="8"/>
        <v>#REF!</v>
      </c>
      <c r="D87" s="88">
        <f t="shared" si="9"/>
        <v>22160.094569467576</v>
      </c>
      <c r="E87" s="88">
        <f t="shared" si="10"/>
        <v>142.00927269933803</v>
      </c>
      <c r="F87" s="88">
        <f t="shared" si="11"/>
        <v>139.34338778542977</v>
      </c>
      <c r="G87" s="89">
        <f t="shared" si="12"/>
        <v>22020.751181682146</v>
      </c>
      <c r="H87" s="49" t="e">
        <f t="shared" si="13"/>
        <v>#REF!</v>
      </c>
    </row>
    <row r="88" spans="2:8" s="50" customFormat="1" ht="18" customHeight="1">
      <c r="B88" s="90">
        <f t="shared" si="7"/>
        <v>72</v>
      </c>
      <c r="C88" s="87" t="e">
        <f t="shared" si="8"/>
        <v>#REF!</v>
      </c>
      <c r="D88" s="88">
        <f t="shared" si="9"/>
        <v>22020.751181682146</v>
      </c>
      <c r="E88" s="88">
        <f t="shared" si="10"/>
        <v>141.11631382261308</v>
      </c>
      <c r="F88" s="88">
        <f t="shared" si="11"/>
        <v>140.23634666215472</v>
      </c>
      <c r="G88" s="89">
        <f t="shared" si="12"/>
        <v>21880.514835019992</v>
      </c>
      <c r="H88" s="49" t="e">
        <f t="shared" si="13"/>
        <v>#REF!</v>
      </c>
    </row>
    <row r="89" spans="2:8" s="50" customFormat="1" ht="18" customHeight="1">
      <c r="B89" s="90">
        <f t="shared" si="7"/>
        <v>73</v>
      </c>
      <c r="C89" s="87" t="e">
        <f t="shared" si="8"/>
        <v>#REF!</v>
      </c>
      <c r="D89" s="88">
        <f t="shared" si="9"/>
        <v>21880.514835019992</v>
      </c>
      <c r="E89" s="88">
        <f t="shared" si="10"/>
        <v>140.2176325677531</v>
      </c>
      <c r="F89" s="88">
        <f t="shared" si="11"/>
        <v>141.1350279170147</v>
      </c>
      <c r="G89" s="89">
        <f t="shared" si="12"/>
        <v>21739.379807102978</v>
      </c>
      <c r="H89" s="49" t="e">
        <f t="shared" si="13"/>
        <v>#REF!</v>
      </c>
    </row>
    <row r="90" spans="2:8" s="50" customFormat="1" ht="18" customHeight="1">
      <c r="B90" s="90">
        <f t="shared" si="7"/>
        <v>74</v>
      </c>
      <c r="C90" s="87" t="e">
        <f t="shared" si="8"/>
        <v>#REF!</v>
      </c>
      <c r="D90" s="88">
        <f t="shared" si="9"/>
        <v>21739.379807102978</v>
      </c>
      <c r="E90" s="88">
        <f t="shared" si="10"/>
        <v>139.31319226385156</v>
      </c>
      <c r="F90" s="88">
        <f t="shared" si="11"/>
        <v>142.03946822091623</v>
      </c>
      <c r="G90" s="89">
        <f t="shared" si="12"/>
        <v>21597.340338882062</v>
      </c>
      <c r="H90" s="49" t="e">
        <f t="shared" si="13"/>
        <v>#REF!</v>
      </c>
    </row>
    <row r="91" spans="2:8" s="50" customFormat="1" ht="18" customHeight="1">
      <c r="B91" s="90">
        <f t="shared" si="7"/>
        <v>75</v>
      </c>
      <c r="C91" s="87" t="e">
        <f t="shared" si="8"/>
        <v>#REF!</v>
      </c>
      <c r="D91" s="88">
        <f t="shared" si="9"/>
        <v>21597.340338882062</v>
      </c>
      <c r="E91" s="88">
        <f t="shared" si="10"/>
        <v>138.40295600500255</v>
      </c>
      <c r="F91" s="88">
        <f t="shared" si="11"/>
        <v>142.94970447976524</v>
      </c>
      <c r="G91" s="89">
        <f t="shared" si="12"/>
        <v>21454.390634402298</v>
      </c>
      <c r="H91" s="49" t="e">
        <f t="shared" si="13"/>
        <v>#REF!</v>
      </c>
    </row>
    <row r="92" spans="2:8" s="50" customFormat="1" ht="18" customHeight="1">
      <c r="B92" s="90">
        <f t="shared" si="7"/>
        <v>76</v>
      </c>
      <c r="C92" s="87" t="e">
        <f t="shared" si="8"/>
        <v>#REF!</v>
      </c>
      <c r="D92" s="88">
        <f t="shared" si="9"/>
        <v>21454.390634402298</v>
      </c>
      <c r="E92" s="88">
        <f t="shared" si="10"/>
        <v>137.48688664879472</v>
      </c>
      <c r="F92" s="88">
        <f t="shared" si="11"/>
        <v>143.86577383597307</v>
      </c>
      <c r="G92" s="89">
        <f t="shared" si="12"/>
        <v>21310.524860566326</v>
      </c>
      <c r="H92" s="49" t="e">
        <f t="shared" si="13"/>
        <v>#REF!</v>
      </c>
    </row>
    <row r="93" spans="2:8" s="50" customFormat="1" ht="18" customHeight="1">
      <c r="B93" s="90">
        <f t="shared" si="7"/>
        <v>77</v>
      </c>
      <c r="C93" s="87" t="e">
        <f t="shared" si="8"/>
        <v>#REF!</v>
      </c>
      <c r="D93" s="88">
        <f t="shared" si="9"/>
        <v>21310.524860566326</v>
      </c>
      <c r="E93" s="88">
        <f t="shared" si="10"/>
        <v>136.56494681479586</v>
      </c>
      <c r="F93" s="88">
        <f t="shared" si="11"/>
        <v>144.78771366997194</v>
      </c>
      <c r="G93" s="89">
        <f t="shared" si="12"/>
        <v>21165.737146896354</v>
      </c>
      <c r="H93" s="49" t="e">
        <f t="shared" si="13"/>
        <v>#REF!</v>
      </c>
    </row>
    <row r="94" spans="2:8" s="50" customFormat="1" ht="18" customHeight="1">
      <c r="B94" s="90">
        <f t="shared" si="7"/>
        <v>78</v>
      </c>
      <c r="C94" s="87" t="e">
        <f t="shared" si="8"/>
        <v>#REF!</v>
      </c>
      <c r="D94" s="88">
        <f t="shared" si="9"/>
        <v>21165.737146896354</v>
      </c>
      <c r="E94" s="88">
        <f t="shared" si="10"/>
        <v>135.63709888302745</v>
      </c>
      <c r="F94" s="88">
        <f t="shared" si="11"/>
        <v>145.71556160174035</v>
      </c>
      <c r="G94" s="89">
        <f t="shared" si="12"/>
        <v>21020.021585294613</v>
      </c>
      <c r="H94" s="49" t="e">
        <f t="shared" si="13"/>
        <v>#REF!</v>
      </c>
    </row>
    <row r="95" spans="2:8" s="50" customFormat="1" ht="18" customHeight="1">
      <c r="B95" s="90">
        <f t="shared" si="7"/>
        <v>79</v>
      </c>
      <c r="C95" s="87" t="e">
        <f t="shared" si="8"/>
        <v>#REF!</v>
      </c>
      <c r="D95" s="88">
        <f t="shared" si="9"/>
        <v>21020.021585294613</v>
      </c>
      <c r="E95" s="88">
        <f t="shared" si="10"/>
        <v>134.70330499242962</v>
      </c>
      <c r="F95" s="88">
        <f t="shared" si="11"/>
        <v>146.64935549233817</v>
      </c>
      <c r="G95" s="89">
        <f t="shared" si="12"/>
        <v>20873.372229802273</v>
      </c>
      <c r="H95" s="49" t="e">
        <f t="shared" si="13"/>
        <v>#REF!</v>
      </c>
    </row>
    <row r="96" spans="2:8" s="50" customFormat="1" ht="18" customHeight="1">
      <c r="B96" s="90">
        <f t="shared" si="7"/>
        <v>80</v>
      </c>
      <c r="C96" s="87" t="e">
        <f t="shared" si="8"/>
        <v>#REF!</v>
      </c>
      <c r="D96" s="88">
        <f t="shared" si="9"/>
        <v>20873.372229802273</v>
      </c>
      <c r="E96" s="88">
        <f t="shared" si="10"/>
        <v>133.76352703931622</v>
      </c>
      <c r="F96" s="88">
        <f t="shared" si="11"/>
        <v>147.58913344545158</v>
      </c>
      <c r="G96" s="89">
        <f t="shared" si="12"/>
        <v>20725.783096356823</v>
      </c>
      <c r="H96" s="49" t="e">
        <f t="shared" si="13"/>
        <v>#REF!</v>
      </c>
    </row>
    <row r="97" spans="2:8" s="50" customFormat="1" ht="18" customHeight="1">
      <c r="B97" s="90">
        <f t="shared" si="7"/>
        <v>81</v>
      </c>
      <c r="C97" s="87" t="e">
        <f t="shared" si="8"/>
        <v>#REF!</v>
      </c>
      <c r="D97" s="88">
        <f t="shared" si="9"/>
        <v>20725.783096356823</v>
      </c>
      <c r="E97" s="88">
        <f t="shared" si="10"/>
        <v>132.81772667581996</v>
      </c>
      <c r="F97" s="88">
        <f t="shared" si="11"/>
        <v>148.53493380894784</v>
      </c>
      <c r="G97" s="89">
        <f t="shared" si="12"/>
        <v>20577.248162547876</v>
      </c>
      <c r="H97" s="49" t="e">
        <f t="shared" si="13"/>
        <v>#REF!</v>
      </c>
    </row>
    <row r="98" spans="2:8" s="50" customFormat="1" ht="18" customHeight="1">
      <c r="B98" s="90">
        <f t="shared" si="7"/>
        <v>82</v>
      </c>
      <c r="C98" s="87" t="e">
        <f t="shared" si="8"/>
        <v>#REF!</v>
      </c>
      <c r="D98" s="88">
        <f t="shared" si="9"/>
        <v>20577.248162547876</v>
      </c>
      <c r="E98" s="88">
        <f t="shared" si="10"/>
        <v>131.8658653083276</v>
      </c>
      <c r="F98" s="88">
        <f t="shared" si="11"/>
        <v>149.48679517644018</v>
      </c>
      <c r="G98" s="89">
        <f t="shared" si="12"/>
        <v>20427.761367371437</v>
      </c>
      <c r="H98" s="49" t="e">
        <f t="shared" si="13"/>
        <v>#REF!</v>
      </c>
    </row>
    <row r="99" spans="2:8" s="50" customFormat="1" ht="18" customHeight="1">
      <c r="B99" s="90">
        <f t="shared" si="7"/>
        <v>83</v>
      </c>
      <c r="C99" s="87" t="e">
        <f t="shared" si="8"/>
        <v>#REF!</v>
      </c>
      <c r="D99" s="88">
        <f t="shared" si="9"/>
        <v>20427.761367371437</v>
      </c>
      <c r="E99" s="88">
        <f t="shared" si="10"/>
        <v>130.90790409590528</v>
      </c>
      <c r="F99" s="88">
        <f t="shared" si="11"/>
        <v>150.44475638886252</v>
      </c>
      <c r="G99" s="89">
        <f t="shared" si="12"/>
        <v>20277.316610982576</v>
      </c>
      <c r="H99" s="49" t="e">
        <f t="shared" si="13"/>
        <v>#REF!</v>
      </c>
    </row>
    <row r="100" spans="2:8" s="50" customFormat="1" ht="18" customHeight="1">
      <c r="B100" s="90">
        <f t="shared" si="7"/>
        <v>84</v>
      </c>
      <c r="C100" s="87" t="e">
        <f t="shared" si="8"/>
        <v>#REF!</v>
      </c>
      <c r="D100" s="88">
        <f t="shared" si="9"/>
        <v>20277.316610982576</v>
      </c>
      <c r="E100" s="88">
        <f t="shared" si="10"/>
        <v>129.94380394871334</v>
      </c>
      <c r="F100" s="88">
        <f t="shared" si="11"/>
        <v>151.40885653605446</v>
      </c>
      <c r="G100" s="89">
        <f t="shared" si="12"/>
        <v>20125.90775444652</v>
      </c>
      <c r="H100" s="49" t="e">
        <f t="shared" si="13"/>
        <v>#REF!</v>
      </c>
    </row>
    <row r="101" spans="2:8" s="50" customFormat="1" ht="18" customHeight="1">
      <c r="B101" s="90">
        <f t="shared" si="7"/>
        <v>85</v>
      </c>
      <c r="C101" s="87" t="e">
        <f t="shared" si="8"/>
        <v>#REF!</v>
      </c>
      <c r="D101" s="88">
        <f t="shared" si="9"/>
        <v>20125.90775444652</v>
      </c>
      <c r="E101" s="88">
        <f t="shared" si="10"/>
        <v>128.97352552641144</v>
      </c>
      <c r="F101" s="88">
        <f t="shared" si="11"/>
        <v>152.37913495835636</v>
      </c>
      <c r="G101" s="89">
        <f t="shared" si="12"/>
        <v>19973.528619488166</v>
      </c>
      <c r="H101" s="49" t="e">
        <f t="shared" si="13"/>
        <v>#REF!</v>
      </c>
    </row>
    <row r="102" spans="2:8" s="50" customFormat="1" ht="18" customHeight="1">
      <c r="B102" s="90">
        <f t="shared" si="7"/>
        <v>86</v>
      </c>
      <c r="C102" s="87" t="e">
        <f t="shared" si="8"/>
        <v>#REF!</v>
      </c>
      <c r="D102" s="88">
        <f t="shared" si="9"/>
        <v>19973.528619488166</v>
      </c>
      <c r="E102" s="88">
        <f t="shared" si="10"/>
        <v>127.99702923655332</v>
      </c>
      <c r="F102" s="88">
        <f t="shared" si="11"/>
        <v>153.35563124821448</v>
      </c>
      <c r="G102" s="89">
        <f t="shared" si="12"/>
        <v>19820.172988239952</v>
      </c>
      <c r="H102" s="49" t="e">
        <f t="shared" si="13"/>
        <v>#REF!</v>
      </c>
    </row>
    <row r="103" spans="2:8" s="50" customFormat="1" ht="18" customHeight="1">
      <c r="B103" s="90">
        <f t="shared" si="7"/>
        <v>87</v>
      </c>
      <c r="C103" s="87" t="e">
        <f t="shared" si="8"/>
        <v>#REF!</v>
      </c>
      <c r="D103" s="88">
        <f t="shared" si="9"/>
        <v>19820.172988239952</v>
      </c>
      <c r="E103" s="88">
        <f t="shared" si="10"/>
        <v>127.01427523297102</v>
      </c>
      <c r="F103" s="88">
        <f t="shared" si="11"/>
        <v>154.33838525179678</v>
      </c>
      <c r="G103" s="89">
        <f t="shared" si="12"/>
        <v>19665.834602988154</v>
      </c>
      <c r="H103" s="49" t="e">
        <f t="shared" si="13"/>
        <v>#REF!</v>
      </c>
    </row>
    <row r="104" spans="2:8" s="50" customFormat="1" ht="18" customHeight="1">
      <c r="B104" s="90">
        <f t="shared" si="7"/>
        <v>88</v>
      </c>
      <c r="C104" s="87" t="e">
        <f t="shared" si="8"/>
        <v>#REF!</v>
      </c>
      <c r="D104" s="88">
        <f t="shared" si="9"/>
        <v>19665.834602988154</v>
      </c>
      <c r="E104" s="88">
        <f t="shared" si="10"/>
        <v>126.02522341414908</v>
      </c>
      <c r="F104" s="88">
        <f t="shared" si="11"/>
        <v>155.3274370706187</v>
      </c>
      <c r="G104" s="89">
        <f t="shared" si="12"/>
        <v>19510.507165917534</v>
      </c>
      <c r="H104" s="49" t="e">
        <f t="shared" si="13"/>
        <v>#REF!</v>
      </c>
    </row>
    <row r="105" spans="2:8" s="50" customFormat="1" ht="18" customHeight="1">
      <c r="B105" s="90">
        <f t="shared" si="7"/>
        <v>89</v>
      </c>
      <c r="C105" s="87" t="e">
        <f t="shared" si="8"/>
        <v>#REF!</v>
      </c>
      <c r="D105" s="88">
        <f t="shared" si="9"/>
        <v>19510.507165917534</v>
      </c>
      <c r="E105" s="88">
        <f t="shared" si="10"/>
        <v>125.02983342158818</v>
      </c>
      <c r="F105" s="88">
        <f t="shared" si="11"/>
        <v>156.3228270631796</v>
      </c>
      <c r="G105" s="89">
        <f t="shared" si="12"/>
        <v>19354.184338854353</v>
      </c>
      <c r="H105" s="49" t="e">
        <f t="shared" si="13"/>
        <v>#REF!</v>
      </c>
    </row>
    <row r="106" spans="2:8" s="50" customFormat="1" ht="18" customHeight="1">
      <c r="B106" s="90">
        <f t="shared" si="7"/>
        <v>90</v>
      </c>
      <c r="C106" s="87" t="e">
        <f t="shared" si="8"/>
        <v>#REF!</v>
      </c>
      <c r="D106" s="88">
        <f t="shared" si="9"/>
        <v>19354.184338854353</v>
      </c>
      <c r="E106" s="88">
        <f t="shared" si="10"/>
        <v>124.0280646381583</v>
      </c>
      <c r="F106" s="88">
        <f t="shared" si="11"/>
        <v>157.3245958466095</v>
      </c>
      <c r="G106" s="89">
        <f t="shared" si="12"/>
        <v>19196.859743007743</v>
      </c>
      <c r="H106" s="49" t="e">
        <f t="shared" si="13"/>
        <v>#REF!</v>
      </c>
    </row>
    <row r="107" spans="2:8" s="50" customFormat="1" ht="18" customHeight="1">
      <c r="B107" s="90">
        <f t="shared" si="7"/>
        <v>91</v>
      </c>
      <c r="C107" s="87" t="e">
        <f t="shared" si="8"/>
        <v>#REF!</v>
      </c>
      <c r="D107" s="88">
        <f t="shared" si="9"/>
        <v>19196.859743007743</v>
      </c>
      <c r="E107" s="88">
        <f t="shared" si="10"/>
        <v>123.01987618644127</v>
      </c>
      <c r="F107" s="88">
        <f t="shared" si="11"/>
        <v>158.33278429832654</v>
      </c>
      <c r="G107" s="89">
        <f t="shared" si="12"/>
        <v>19038.526958709415</v>
      </c>
      <c r="H107" s="49" t="e">
        <f t="shared" si="13"/>
        <v>#REF!</v>
      </c>
    </row>
    <row r="108" spans="2:8" s="50" customFormat="1" ht="18" customHeight="1">
      <c r="B108" s="90">
        <f t="shared" si="7"/>
        <v>92</v>
      </c>
      <c r="C108" s="87" t="e">
        <f t="shared" si="8"/>
        <v>#REF!</v>
      </c>
      <c r="D108" s="88">
        <f t="shared" si="9"/>
        <v>19038.526958709415</v>
      </c>
      <c r="E108" s="88">
        <f t="shared" si="10"/>
        <v>122.00522692706282</v>
      </c>
      <c r="F108" s="88">
        <f t="shared" si="11"/>
        <v>159.34743355770496</v>
      </c>
      <c r="G108" s="89">
        <f t="shared" si="12"/>
        <v>18879.17952515171</v>
      </c>
      <c r="H108" s="49" t="e">
        <f t="shared" si="13"/>
        <v>#REF!</v>
      </c>
    </row>
    <row r="109" spans="2:8" s="50" customFormat="1" ht="18" customHeight="1">
      <c r="B109" s="90">
        <f t="shared" si="7"/>
        <v>93</v>
      </c>
      <c r="C109" s="87" t="e">
        <f t="shared" si="8"/>
        <v>#REF!</v>
      </c>
      <c r="D109" s="88">
        <f t="shared" si="9"/>
        <v>18879.17952515171</v>
      </c>
      <c r="E109" s="88">
        <f t="shared" si="10"/>
        <v>120.98407545701387</v>
      </c>
      <c r="F109" s="88">
        <f t="shared" si="11"/>
        <v>160.3685850277539</v>
      </c>
      <c r="G109" s="89">
        <f t="shared" si="12"/>
        <v>18718.810940123956</v>
      </c>
      <c r="H109" s="49" t="e">
        <f t="shared" si="13"/>
        <v>#REF!</v>
      </c>
    </row>
    <row r="110" spans="2:8" s="50" customFormat="1" ht="18" customHeight="1">
      <c r="B110" s="90">
        <f t="shared" si="7"/>
        <v>94</v>
      </c>
      <c r="C110" s="87" t="e">
        <f t="shared" si="8"/>
        <v>#REF!</v>
      </c>
      <c r="D110" s="88">
        <f t="shared" si="9"/>
        <v>18718.810940123956</v>
      </c>
      <c r="E110" s="88">
        <f t="shared" si="10"/>
        <v>119.95638010796101</v>
      </c>
      <c r="F110" s="88">
        <f t="shared" si="11"/>
        <v>161.39628037680677</v>
      </c>
      <c r="G110" s="89">
        <f t="shared" si="12"/>
        <v>18557.414659747148</v>
      </c>
      <c r="H110" s="49" t="e">
        <f t="shared" si="13"/>
        <v>#REF!</v>
      </c>
    </row>
    <row r="111" spans="2:8" s="50" customFormat="1" ht="18" customHeight="1">
      <c r="B111" s="90">
        <f t="shared" si="7"/>
        <v>95</v>
      </c>
      <c r="C111" s="87" t="e">
        <f t="shared" si="8"/>
        <v>#REF!</v>
      </c>
      <c r="D111" s="88">
        <f t="shared" si="9"/>
        <v>18557.414659747148</v>
      </c>
      <c r="E111" s="88">
        <f t="shared" si="10"/>
        <v>118.92209894454629</v>
      </c>
      <c r="F111" s="88">
        <f t="shared" si="11"/>
        <v>162.4305615402215</v>
      </c>
      <c r="G111" s="89">
        <f t="shared" si="12"/>
        <v>18394.984098206925</v>
      </c>
      <c r="H111" s="49" t="e">
        <f t="shared" si="13"/>
        <v>#REF!</v>
      </c>
    </row>
    <row r="112" spans="2:8" s="50" customFormat="1" ht="18" customHeight="1">
      <c r="B112" s="90">
        <f t="shared" si="7"/>
        <v>96</v>
      </c>
      <c r="C112" s="87" t="e">
        <f t="shared" si="8"/>
        <v>#REF!</v>
      </c>
      <c r="D112" s="88">
        <f t="shared" si="9"/>
        <v>18394.984098206925</v>
      </c>
      <c r="E112" s="88">
        <f t="shared" si="10"/>
        <v>117.88118976267603</v>
      </c>
      <c r="F112" s="88">
        <f t="shared" si="11"/>
        <v>163.47147072209177</v>
      </c>
      <c r="G112" s="89">
        <f t="shared" si="12"/>
        <v>18231.512627484834</v>
      </c>
      <c r="H112" s="49" t="e">
        <f t="shared" si="13"/>
        <v>#REF!</v>
      </c>
    </row>
    <row r="113" spans="2:8" s="50" customFormat="1" ht="18" customHeight="1">
      <c r="B113" s="90">
        <f t="shared" si="7"/>
        <v>97</v>
      </c>
      <c r="C113" s="87" t="e">
        <f t="shared" si="8"/>
        <v>#REF!</v>
      </c>
      <c r="D113" s="88">
        <f t="shared" si="9"/>
        <v>18231.512627484834</v>
      </c>
      <c r="E113" s="88">
        <f t="shared" si="10"/>
        <v>116.83361008779863</v>
      </c>
      <c r="F113" s="88">
        <f t="shared" si="11"/>
        <v>164.51905039696916</v>
      </c>
      <c r="G113" s="89">
        <f t="shared" si="12"/>
        <v>18066.993577087866</v>
      </c>
      <c r="H113" s="49" t="e">
        <f t="shared" si="13"/>
        <v>#REF!</v>
      </c>
    </row>
    <row r="114" spans="2:8" s="50" customFormat="1" ht="18" customHeight="1">
      <c r="B114" s="90">
        <f t="shared" si="7"/>
        <v>98</v>
      </c>
      <c r="C114" s="87" t="e">
        <f t="shared" si="8"/>
        <v>#REF!</v>
      </c>
      <c r="D114" s="88">
        <f t="shared" si="9"/>
        <v>18066.993577087866</v>
      </c>
      <c r="E114" s="88">
        <f t="shared" si="10"/>
        <v>115.77931717317139</v>
      </c>
      <c r="F114" s="88">
        <f t="shared" si="11"/>
        <v>165.5733433115964</v>
      </c>
      <c r="G114" s="89">
        <f t="shared" si="12"/>
        <v>17901.42023377627</v>
      </c>
      <c r="H114" s="49" t="e">
        <f t="shared" si="13"/>
        <v>#REF!</v>
      </c>
    </row>
    <row r="115" spans="2:8" s="50" customFormat="1" ht="18" customHeight="1">
      <c r="B115" s="90">
        <f t="shared" si="7"/>
        <v>99</v>
      </c>
      <c r="C115" s="87" t="e">
        <f t="shared" si="8"/>
        <v>#REF!</v>
      </c>
      <c r="D115" s="88">
        <f t="shared" si="9"/>
        <v>17901.42023377627</v>
      </c>
      <c r="E115" s="88">
        <f t="shared" si="10"/>
        <v>114.71826799811625</v>
      </c>
      <c r="F115" s="88">
        <f t="shared" si="11"/>
        <v>166.63439248665156</v>
      </c>
      <c r="G115" s="89">
        <f t="shared" si="12"/>
        <v>17734.785841289617</v>
      </c>
      <c r="H115" s="49" t="e">
        <f t="shared" si="13"/>
        <v>#REF!</v>
      </c>
    </row>
    <row r="116" spans="2:8" s="50" customFormat="1" ht="18" customHeight="1">
      <c r="B116" s="90">
        <f t="shared" si="7"/>
        <v>100</v>
      </c>
      <c r="C116" s="87" t="e">
        <f t="shared" si="8"/>
        <v>#REF!</v>
      </c>
      <c r="D116" s="88">
        <f t="shared" si="9"/>
        <v>17734.785841289617</v>
      </c>
      <c r="E116" s="88">
        <f t="shared" si="10"/>
        <v>113.65041926626428</v>
      </c>
      <c r="F116" s="88">
        <f t="shared" si="11"/>
        <v>167.7022412185035</v>
      </c>
      <c r="G116" s="89">
        <f t="shared" si="12"/>
        <v>17567.083600071113</v>
      </c>
      <c r="H116" s="49" t="e">
        <f t="shared" si="13"/>
        <v>#REF!</v>
      </c>
    </row>
    <row r="117" spans="2:8" s="50" customFormat="1" ht="18" customHeight="1">
      <c r="B117" s="90">
        <f t="shared" si="7"/>
        <v>101</v>
      </c>
      <c r="C117" s="87" t="e">
        <f t="shared" si="8"/>
        <v>#REF!</v>
      </c>
      <c r="D117" s="88">
        <f t="shared" si="9"/>
        <v>17567.083600071113</v>
      </c>
      <c r="E117" s="88">
        <f t="shared" si="10"/>
        <v>112.57572740378905</v>
      </c>
      <c r="F117" s="88">
        <f t="shared" si="11"/>
        <v>168.77693308097875</v>
      </c>
      <c r="G117" s="89">
        <f t="shared" si="12"/>
        <v>17398.306666990135</v>
      </c>
      <c r="H117" s="49" t="e">
        <f t="shared" si="13"/>
        <v>#REF!</v>
      </c>
    </row>
    <row r="118" spans="2:8" s="50" customFormat="1" ht="18" customHeight="1">
      <c r="B118" s="90">
        <f t="shared" si="7"/>
        <v>102</v>
      </c>
      <c r="C118" s="87" t="e">
        <f t="shared" si="8"/>
        <v>#REF!</v>
      </c>
      <c r="D118" s="88">
        <f t="shared" si="9"/>
        <v>17398.306666990135</v>
      </c>
      <c r="E118" s="88">
        <f t="shared" si="10"/>
        <v>111.49414855762844</v>
      </c>
      <c r="F118" s="88">
        <f t="shared" si="11"/>
        <v>169.85851192713938</v>
      </c>
      <c r="G118" s="89">
        <f t="shared" si="12"/>
        <v>17228.448155062993</v>
      </c>
      <c r="H118" s="49" t="e">
        <f t="shared" si="13"/>
        <v>#REF!</v>
      </c>
    </row>
    <row r="119" spans="2:8" s="50" customFormat="1" ht="18" customHeight="1">
      <c r="B119" s="90">
        <f t="shared" si="7"/>
        <v>103</v>
      </c>
      <c r="C119" s="87" t="e">
        <f t="shared" si="8"/>
        <v>#REF!</v>
      </c>
      <c r="D119" s="88">
        <f t="shared" si="9"/>
        <v>17228.448155062993</v>
      </c>
      <c r="E119" s="88">
        <f t="shared" si="10"/>
        <v>110.40563859369534</v>
      </c>
      <c r="F119" s="88">
        <f t="shared" si="11"/>
        <v>170.94702189107244</v>
      </c>
      <c r="G119" s="89">
        <f t="shared" si="12"/>
        <v>17057.50113317192</v>
      </c>
      <c r="H119" s="49" t="e">
        <f t="shared" si="13"/>
        <v>#REF!</v>
      </c>
    </row>
    <row r="120" spans="2:8" s="50" customFormat="1" ht="18" customHeight="1">
      <c r="B120" s="90">
        <f t="shared" si="7"/>
        <v>104</v>
      </c>
      <c r="C120" s="87" t="e">
        <f t="shared" si="8"/>
        <v>#REF!</v>
      </c>
      <c r="D120" s="88">
        <f t="shared" si="9"/>
        <v>17057.50113317192</v>
      </c>
      <c r="E120" s="88">
        <f t="shared" si="10"/>
        <v>109.31015309507671</v>
      </c>
      <c r="F120" s="88">
        <f t="shared" si="11"/>
        <v>172.04250738969108</v>
      </c>
      <c r="G120" s="89">
        <f t="shared" si="12"/>
        <v>16885.45862578223</v>
      </c>
      <c r="H120" s="49" t="e">
        <f t="shared" si="13"/>
        <v>#REF!</v>
      </c>
    </row>
    <row r="121" spans="2:8" s="50" customFormat="1" ht="18" customHeight="1">
      <c r="B121" s="90">
        <f t="shared" si="7"/>
        <v>105</v>
      </c>
      <c r="C121" s="87" t="e">
        <f t="shared" si="8"/>
        <v>#REF!</v>
      </c>
      <c r="D121" s="88">
        <f t="shared" si="9"/>
        <v>16885.45862578223</v>
      </c>
      <c r="E121" s="88">
        <f t="shared" si="10"/>
        <v>108.20764736022112</v>
      </c>
      <c r="F121" s="88">
        <f t="shared" si="11"/>
        <v>173.14501312454667</v>
      </c>
      <c r="G121" s="89">
        <f t="shared" si="12"/>
        <v>16712.313612657683</v>
      </c>
      <c r="H121" s="49" t="e">
        <f t="shared" si="13"/>
        <v>#REF!</v>
      </c>
    </row>
    <row r="122" spans="2:8" s="50" customFormat="1" ht="18" customHeight="1">
      <c r="B122" s="90">
        <f t="shared" si="7"/>
        <v>106</v>
      </c>
      <c r="C122" s="87" t="e">
        <f t="shared" si="8"/>
        <v>#REF!</v>
      </c>
      <c r="D122" s="88">
        <f t="shared" si="9"/>
        <v>16712.313612657683</v>
      </c>
      <c r="E122" s="88">
        <f t="shared" si="10"/>
        <v>107.09807640111464</v>
      </c>
      <c r="F122" s="88">
        <f t="shared" si="11"/>
        <v>174.25458408365316</v>
      </c>
      <c r="G122" s="89">
        <f t="shared" si="12"/>
        <v>16538.05902857403</v>
      </c>
      <c r="H122" s="49" t="e">
        <f t="shared" si="13"/>
        <v>#REF!</v>
      </c>
    </row>
    <row r="123" spans="2:8" s="50" customFormat="1" ht="18" customHeight="1">
      <c r="B123" s="90">
        <f t="shared" si="7"/>
        <v>107</v>
      </c>
      <c r="C123" s="87" t="e">
        <f t="shared" si="8"/>
        <v>#REF!</v>
      </c>
      <c r="D123" s="88">
        <f t="shared" si="9"/>
        <v>16538.05902857403</v>
      </c>
      <c r="E123" s="88">
        <f t="shared" si="10"/>
        <v>105.98139494144523</v>
      </c>
      <c r="F123" s="88">
        <f t="shared" si="11"/>
        <v>175.37126554332258</v>
      </c>
      <c r="G123" s="89">
        <f t="shared" si="12"/>
        <v>16362.687763030706</v>
      </c>
      <c r="H123" s="49" t="e">
        <f t="shared" si="13"/>
        <v>#REF!</v>
      </c>
    </row>
    <row r="124" spans="2:8" s="50" customFormat="1" ht="18" customHeight="1">
      <c r="B124" s="90">
        <f t="shared" si="7"/>
        <v>108</v>
      </c>
      <c r="C124" s="87" t="e">
        <f t="shared" si="8"/>
        <v>#REF!</v>
      </c>
      <c r="D124" s="88">
        <f t="shared" si="9"/>
        <v>16362.687763030706</v>
      </c>
      <c r="E124" s="88">
        <f t="shared" si="10"/>
        <v>104.85755741475509</v>
      </c>
      <c r="F124" s="88">
        <f t="shared" si="11"/>
        <v>176.4951030700127</v>
      </c>
      <c r="G124" s="89">
        <f t="shared" si="12"/>
        <v>16186.192659960694</v>
      </c>
      <c r="H124" s="49" t="e">
        <f t="shared" si="13"/>
        <v>#REF!</v>
      </c>
    </row>
    <row r="125" spans="2:8" s="50" customFormat="1" ht="18" customHeight="1">
      <c r="B125" s="90">
        <f t="shared" si="7"/>
        <v>109</v>
      </c>
      <c r="C125" s="87" t="e">
        <f t="shared" si="8"/>
        <v>#REF!</v>
      </c>
      <c r="D125" s="88">
        <f t="shared" si="9"/>
        <v>16186.192659960694</v>
      </c>
      <c r="E125" s="88">
        <f t="shared" si="10"/>
        <v>103.72651796258144</v>
      </c>
      <c r="F125" s="88">
        <f t="shared" si="11"/>
        <v>177.62614252218634</v>
      </c>
      <c r="G125" s="89">
        <f t="shared" si="12"/>
        <v>16008.566517438509</v>
      </c>
      <c r="H125" s="49" t="e">
        <f t="shared" si="13"/>
        <v>#REF!</v>
      </c>
    </row>
    <row r="126" spans="2:8" s="50" customFormat="1" ht="18" customHeight="1">
      <c r="B126" s="90">
        <f t="shared" si="7"/>
        <v>110</v>
      </c>
      <c r="C126" s="87" t="e">
        <f t="shared" si="8"/>
        <v>#REF!</v>
      </c>
      <c r="D126" s="88">
        <f t="shared" si="9"/>
        <v>16008.566517438509</v>
      </c>
      <c r="E126" s="88">
        <f t="shared" si="10"/>
        <v>102.58823043258509</v>
      </c>
      <c r="F126" s="88">
        <f t="shared" si="11"/>
        <v>178.76443005218272</v>
      </c>
      <c r="G126" s="89">
        <f t="shared" si="12"/>
        <v>15829.802087386326</v>
      </c>
      <c r="H126" s="49" t="e">
        <f t="shared" si="13"/>
        <v>#REF!</v>
      </c>
    </row>
    <row r="127" spans="2:8" s="50" customFormat="1" ht="18" customHeight="1">
      <c r="B127" s="90">
        <f t="shared" si="7"/>
        <v>111</v>
      </c>
      <c r="C127" s="87" t="e">
        <f t="shared" si="8"/>
        <v>#REF!</v>
      </c>
      <c r="D127" s="88">
        <f t="shared" si="9"/>
        <v>15829.802087386326</v>
      </c>
      <c r="E127" s="88">
        <f t="shared" si="10"/>
        <v>101.44264837666736</v>
      </c>
      <c r="F127" s="88">
        <f t="shared" si="11"/>
        <v>179.91001210810043</v>
      </c>
      <c r="G127" s="89">
        <f t="shared" si="12"/>
        <v>15649.892075278225</v>
      </c>
      <c r="H127" s="49" t="e">
        <f t="shared" si="13"/>
        <v>#REF!</v>
      </c>
    </row>
    <row r="128" spans="2:8" s="50" customFormat="1" ht="18" customHeight="1">
      <c r="B128" s="90">
        <f t="shared" si="7"/>
        <v>112</v>
      </c>
      <c r="C128" s="87" t="e">
        <f t="shared" si="8"/>
        <v>#REF!</v>
      </c>
      <c r="D128" s="88">
        <f t="shared" si="9"/>
        <v>15649.892075278225</v>
      </c>
      <c r="E128" s="88">
        <f t="shared" si="10"/>
        <v>100.28972504907462</v>
      </c>
      <c r="F128" s="88">
        <f t="shared" si="11"/>
        <v>181.0629354356932</v>
      </c>
      <c r="G128" s="89">
        <f t="shared" si="12"/>
        <v>15468.829139842532</v>
      </c>
      <c r="H128" s="49" t="e">
        <f t="shared" si="13"/>
        <v>#REF!</v>
      </c>
    </row>
    <row r="129" spans="2:8" s="50" customFormat="1" ht="18" customHeight="1">
      <c r="B129" s="90">
        <f t="shared" si="7"/>
        <v>113</v>
      </c>
      <c r="C129" s="87" t="e">
        <f t="shared" si="8"/>
        <v>#REF!</v>
      </c>
      <c r="D129" s="88">
        <f t="shared" si="9"/>
        <v>15468.829139842532</v>
      </c>
      <c r="E129" s="88">
        <f t="shared" si="10"/>
        <v>99.12941340449088</v>
      </c>
      <c r="F129" s="88">
        <f t="shared" si="11"/>
        <v>182.2232470802769</v>
      </c>
      <c r="G129" s="89">
        <f t="shared" si="12"/>
        <v>15286.605892762254</v>
      </c>
      <c r="H129" s="49" t="e">
        <f t="shared" si="13"/>
        <v>#REF!</v>
      </c>
    </row>
    <row r="130" spans="2:8" s="50" customFormat="1" ht="18" customHeight="1">
      <c r="B130" s="90">
        <f t="shared" si="7"/>
        <v>114</v>
      </c>
      <c r="C130" s="87" t="e">
        <f t="shared" si="8"/>
        <v>#REF!</v>
      </c>
      <c r="D130" s="88">
        <f t="shared" si="9"/>
        <v>15286.605892762254</v>
      </c>
      <c r="E130" s="88">
        <f t="shared" si="10"/>
        <v>97.96166609611811</v>
      </c>
      <c r="F130" s="88">
        <f t="shared" si="11"/>
        <v>183.3909943886497</v>
      </c>
      <c r="G130" s="89">
        <f t="shared" si="12"/>
        <v>15103.214898373604</v>
      </c>
      <c r="H130" s="49" t="e">
        <f t="shared" si="13"/>
        <v>#REF!</v>
      </c>
    </row>
    <row r="131" spans="2:8" s="50" customFormat="1" ht="18" customHeight="1">
      <c r="B131" s="90">
        <f t="shared" si="7"/>
        <v>115</v>
      </c>
      <c r="C131" s="87" t="e">
        <f t="shared" si="8"/>
        <v>#REF!</v>
      </c>
      <c r="D131" s="88">
        <f t="shared" si="9"/>
        <v>15103.214898373604</v>
      </c>
      <c r="E131" s="88">
        <f t="shared" si="10"/>
        <v>96.78643547374418</v>
      </c>
      <c r="F131" s="88">
        <f t="shared" si="11"/>
        <v>184.56622501102362</v>
      </c>
      <c r="G131" s="89">
        <f t="shared" si="12"/>
        <v>14918.64867336258</v>
      </c>
      <c r="H131" s="49" t="e">
        <f t="shared" si="13"/>
        <v>#REF!</v>
      </c>
    </row>
    <row r="132" spans="2:8" s="50" customFormat="1" ht="18" customHeight="1">
      <c r="B132" s="90">
        <f t="shared" si="7"/>
        <v>116</v>
      </c>
      <c r="C132" s="87" t="e">
        <f t="shared" si="8"/>
        <v>#REF!</v>
      </c>
      <c r="D132" s="88">
        <f t="shared" si="9"/>
        <v>14918.64867336258</v>
      </c>
      <c r="E132" s="88">
        <f t="shared" si="10"/>
        <v>95.60367358179853</v>
      </c>
      <c r="F132" s="88">
        <f t="shared" si="11"/>
        <v>185.74898690296925</v>
      </c>
      <c r="G132" s="89">
        <f t="shared" si="12"/>
        <v>14732.899686459612</v>
      </c>
      <c r="H132" s="49" t="e">
        <f t="shared" si="13"/>
        <v>#REF!</v>
      </c>
    </row>
    <row r="133" spans="2:8" s="50" customFormat="1" ht="18" customHeight="1">
      <c r="B133" s="90">
        <f t="shared" si="7"/>
        <v>117</v>
      </c>
      <c r="C133" s="87" t="e">
        <f t="shared" si="8"/>
        <v>#REF!</v>
      </c>
      <c r="D133" s="88">
        <f t="shared" si="9"/>
        <v>14732.899686459612</v>
      </c>
      <c r="E133" s="88">
        <f t="shared" si="10"/>
        <v>94.41333215739533</v>
      </c>
      <c r="F133" s="88">
        <f t="shared" si="11"/>
        <v>186.93932832737246</v>
      </c>
      <c r="G133" s="89">
        <f t="shared" si="12"/>
        <v>14545.960358132239</v>
      </c>
      <c r="H133" s="49" t="e">
        <f t="shared" si="13"/>
        <v>#REF!</v>
      </c>
    </row>
    <row r="134" spans="2:8" s="50" customFormat="1" ht="18" customHeight="1">
      <c r="B134" s="90">
        <f t="shared" si="7"/>
        <v>118</v>
      </c>
      <c r="C134" s="87" t="e">
        <f t="shared" si="8"/>
        <v>#REF!</v>
      </c>
      <c r="D134" s="88">
        <f t="shared" si="9"/>
        <v>14545.960358132239</v>
      </c>
      <c r="E134" s="88">
        <f t="shared" si="10"/>
        <v>93.21536262836409</v>
      </c>
      <c r="F134" s="88">
        <f t="shared" si="11"/>
        <v>188.1372978564037</v>
      </c>
      <c r="G134" s="89">
        <f t="shared" si="12"/>
        <v>14357.823060275836</v>
      </c>
      <c r="H134" s="49" t="e">
        <f t="shared" si="13"/>
        <v>#REF!</v>
      </c>
    </row>
    <row r="135" spans="2:8" s="50" customFormat="1" ht="18" customHeight="1">
      <c r="B135" s="90">
        <f t="shared" si="7"/>
        <v>119</v>
      </c>
      <c r="C135" s="87" t="e">
        <f t="shared" si="8"/>
        <v>#REF!</v>
      </c>
      <c r="D135" s="88">
        <f t="shared" si="9"/>
        <v>14357.823060275836</v>
      </c>
      <c r="E135" s="88">
        <f t="shared" si="10"/>
        <v>92.00971611126764</v>
      </c>
      <c r="F135" s="88">
        <f t="shared" si="11"/>
        <v>189.34294437350016</v>
      </c>
      <c r="G135" s="89">
        <f t="shared" si="12"/>
        <v>14168.480115902335</v>
      </c>
      <c r="H135" s="49" t="e">
        <f t="shared" si="13"/>
        <v>#REF!</v>
      </c>
    </row>
    <row r="136" spans="2:8" s="50" customFormat="1" ht="18" customHeight="1">
      <c r="B136" s="90">
        <f t="shared" si="7"/>
        <v>120</v>
      </c>
      <c r="C136" s="87" t="e">
        <f t="shared" si="8"/>
        <v>#REF!</v>
      </c>
      <c r="D136" s="88">
        <f t="shared" si="9"/>
        <v>14168.480115902335</v>
      </c>
      <c r="E136" s="88">
        <f t="shared" si="10"/>
        <v>90.79634340940746</v>
      </c>
      <c r="F136" s="88">
        <f t="shared" si="11"/>
        <v>190.55631707536034</v>
      </c>
      <c r="G136" s="89">
        <f t="shared" si="12"/>
        <v>13977.923798826974</v>
      </c>
      <c r="H136" s="49" t="e">
        <f t="shared" si="13"/>
        <v>#REF!</v>
      </c>
    </row>
    <row r="137" spans="2:8" s="50" customFormat="1" ht="18" customHeight="1">
      <c r="B137" s="90">
        <f t="shared" si="7"/>
        <v>121</v>
      </c>
      <c r="C137" s="87" t="e">
        <f t="shared" si="8"/>
        <v>#REF!</v>
      </c>
      <c r="D137" s="88">
        <f t="shared" si="9"/>
        <v>13977.923798826974</v>
      </c>
      <c r="E137" s="88">
        <f t="shared" si="10"/>
        <v>89.57519501081619</v>
      </c>
      <c r="F137" s="88">
        <f t="shared" si="11"/>
        <v>191.77746547395162</v>
      </c>
      <c r="G137" s="89">
        <f t="shared" si="12"/>
        <v>13786.146333353023</v>
      </c>
      <c r="H137" s="49" t="e">
        <f t="shared" si="13"/>
        <v>#REF!</v>
      </c>
    </row>
    <row r="138" spans="2:8" s="50" customFormat="1" ht="18" customHeight="1">
      <c r="B138" s="90">
        <f t="shared" si="7"/>
        <v>122</v>
      </c>
      <c r="C138" s="87" t="e">
        <f t="shared" si="8"/>
        <v>#REF!</v>
      </c>
      <c r="D138" s="88">
        <f t="shared" si="9"/>
        <v>13786.146333353023</v>
      </c>
      <c r="E138" s="88">
        <f t="shared" si="10"/>
        <v>88.34622108623728</v>
      </c>
      <c r="F138" s="88">
        <f t="shared" si="11"/>
        <v>193.00643939853052</v>
      </c>
      <c r="G138" s="89">
        <f t="shared" si="12"/>
        <v>13593.139893954492</v>
      </c>
      <c r="H138" s="49" t="e">
        <f t="shared" si="13"/>
        <v>#REF!</v>
      </c>
    </row>
    <row r="139" spans="2:8" s="50" customFormat="1" ht="18" customHeight="1">
      <c r="B139" s="90">
        <f t="shared" si="7"/>
        <v>123</v>
      </c>
      <c r="C139" s="87" t="e">
        <f t="shared" si="8"/>
        <v>#REF!</v>
      </c>
      <c r="D139" s="88">
        <f t="shared" si="9"/>
        <v>13593.139893954492</v>
      </c>
      <c r="E139" s="88">
        <f t="shared" si="10"/>
        <v>87.10937148709169</v>
      </c>
      <c r="F139" s="88">
        <f t="shared" si="11"/>
        <v>194.2432889976761</v>
      </c>
      <c r="G139" s="89">
        <f t="shared" si="12"/>
        <v>13398.896604956817</v>
      </c>
      <c r="H139" s="49" t="e">
        <f t="shared" si="13"/>
        <v>#REF!</v>
      </c>
    </row>
    <row r="140" spans="2:8" s="50" customFormat="1" ht="18" customHeight="1">
      <c r="B140" s="90">
        <f t="shared" si="7"/>
        <v>124</v>
      </c>
      <c r="C140" s="87" t="e">
        <f t="shared" si="8"/>
        <v>#REF!</v>
      </c>
      <c r="D140" s="88">
        <f t="shared" si="9"/>
        <v>13398.896604956817</v>
      </c>
      <c r="E140" s="88">
        <f t="shared" si="10"/>
        <v>85.8645957434316</v>
      </c>
      <c r="F140" s="88">
        <f t="shared" si="11"/>
        <v>195.4880647413362</v>
      </c>
      <c r="G140" s="89">
        <f t="shared" si="12"/>
        <v>13203.408540215481</v>
      </c>
      <c r="H140" s="49" t="e">
        <f t="shared" si="13"/>
        <v>#REF!</v>
      </c>
    </row>
    <row r="141" spans="2:8" s="50" customFormat="1" ht="18" customHeight="1">
      <c r="B141" s="90">
        <f t="shared" si="7"/>
        <v>125</v>
      </c>
      <c r="C141" s="87" t="e">
        <f t="shared" si="8"/>
        <v>#REF!</v>
      </c>
      <c r="D141" s="88">
        <f t="shared" si="9"/>
        <v>13203.408540215481</v>
      </c>
      <c r="E141" s="88">
        <f t="shared" si="10"/>
        <v>84.61184306188088</v>
      </c>
      <c r="F141" s="88">
        <f t="shared" si="11"/>
        <v>196.74081742288692</v>
      </c>
      <c r="G141" s="89">
        <f t="shared" si="12"/>
        <v>13006.667722792594</v>
      </c>
      <c r="H141" s="49" t="e">
        <f t="shared" si="13"/>
        <v>#REF!</v>
      </c>
    </row>
    <row r="142" spans="2:8" s="50" customFormat="1" ht="18" customHeight="1">
      <c r="B142" s="90">
        <f t="shared" si="7"/>
        <v>126</v>
      </c>
      <c r="C142" s="87" t="e">
        <f t="shared" si="8"/>
        <v>#REF!</v>
      </c>
      <c r="D142" s="88">
        <f t="shared" si="9"/>
        <v>13006.667722792594</v>
      </c>
      <c r="E142" s="88">
        <f t="shared" si="10"/>
        <v>83.35106232356253</v>
      </c>
      <c r="F142" s="88">
        <f t="shared" si="11"/>
        <v>198.00159816120527</v>
      </c>
      <c r="G142" s="89">
        <f t="shared" si="12"/>
        <v>12808.666124631389</v>
      </c>
      <c r="H142" s="49" t="e">
        <f t="shared" si="13"/>
        <v>#REF!</v>
      </c>
    </row>
    <row r="143" spans="2:8" s="50" customFormat="1" ht="18" customHeight="1">
      <c r="B143" s="90">
        <f t="shared" si="7"/>
        <v>127</v>
      </c>
      <c r="C143" s="87" t="e">
        <f t="shared" si="8"/>
        <v>#REF!</v>
      </c>
      <c r="D143" s="88">
        <f t="shared" si="9"/>
        <v>12808.666124631389</v>
      </c>
      <c r="E143" s="88">
        <f t="shared" si="10"/>
        <v>82.08220208201281</v>
      </c>
      <c r="F143" s="88">
        <f t="shared" si="11"/>
        <v>199.27045840275497</v>
      </c>
      <c r="G143" s="89">
        <f t="shared" si="12"/>
        <v>12609.395666228635</v>
      </c>
      <c r="H143" s="49" t="e">
        <f t="shared" si="13"/>
        <v>#REF!</v>
      </c>
    </row>
    <row r="144" spans="2:8" s="50" customFormat="1" ht="18" customHeight="1">
      <c r="B144" s="90">
        <f t="shared" si="7"/>
        <v>128</v>
      </c>
      <c r="C144" s="87" t="e">
        <f t="shared" si="8"/>
        <v>#REF!</v>
      </c>
      <c r="D144" s="88">
        <f t="shared" si="9"/>
        <v>12609.395666228635</v>
      </c>
      <c r="E144" s="88">
        <f t="shared" si="10"/>
        <v>80.80521056108182</v>
      </c>
      <c r="F144" s="88">
        <f t="shared" si="11"/>
        <v>200.54744992368597</v>
      </c>
      <c r="G144" s="89">
        <f t="shared" si="12"/>
        <v>12408.848216304948</v>
      </c>
      <c r="H144" s="49" t="e">
        <f t="shared" si="13"/>
        <v>#REF!</v>
      </c>
    </row>
    <row r="145" spans="2:8" s="50" customFormat="1" ht="18" customHeight="1">
      <c r="B145" s="90">
        <f t="shared" si="7"/>
        <v>129</v>
      </c>
      <c r="C145" s="87" t="e">
        <f t="shared" si="8"/>
        <v>#REF!</v>
      </c>
      <c r="D145" s="88">
        <f t="shared" si="9"/>
        <v>12408.848216304948</v>
      </c>
      <c r="E145" s="88">
        <f t="shared" si="10"/>
        <v>79.52003565282087</v>
      </c>
      <c r="F145" s="88">
        <f t="shared" si="11"/>
        <v>201.83262483194693</v>
      </c>
      <c r="G145" s="89">
        <f t="shared" si="12"/>
        <v>12207.015591473002</v>
      </c>
      <c r="H145" s="49" t="e">
        <f t="shared" si="13"/>
        <v>#REF!</v>
      </c>
    </row>
    <row r="146" spans="2:8" s="50" customFormat="1" ht="18" customHeight="1">
      <c r="B146" s="90">
        <f t="shared" si="7"/>
        <v>130</v>
      </c>
      <c r="C146" s="87" t="e">
        <f t="shared" si="8"/>
        <v>#REF!</v>
      </c>
      <c r="D146" s="88">
        <f t="shared" si="9"/>
        <v>12207.015591473002</v>
      </c>
      <c r="E146" s="88">
        <f t="shared" si="10"/>
        <v>78.22662491535615</v>
      </c>
      <c r="F146" s="88">
        <f t="shared" si="11"/>
        <v>203.12603556941164</v>
      </c>
      <c r="G146" s="89">
        <f t="shared" si="12"/>
        <v>12003.88955590359</v>
      </c>
      <c r="H146" s="49" t="e">
        <f t="shared" si="13"/>
        <v>#REF!</v>
      </c>
    </row>
    <row r="147" spans="2:8" s="50" customFormat="1" ht="18" customHeight="1">
      <c r="B147" s="90">
        <f t="shared" si="7"/>
        <v>131</v>
      </c>
      <c r="C147" s="87" t="e">
        <f t="shared" si="8"/>
        <v>#REF!</v>
      </c>
      <c r="D147" s="88">
        <f t="shared" si="9"/>
        <v>12003.88955590359</v>
      </c>
      <c r="E147" s="88">
        <f t="shared" si="10"/>
        <v>76.92492557074883</v>
      </c>
      <c r="F147" s="88">
        <f t="shared" si="11"/>
        <v>204.42773491401897</v>
      </c>
      <c r="G147" s="89">
        <f t="shared" si="12"/>
        <v>11799.46182098957</v>
      </c>
      <c r="H147" s="49" t="e">
        <f t="shared" si="13"/>
        <v>#REF!</v>
      </c>
    </row>
    <row r="148" spans="2:8" s="50" customFormat="1" ht="18" customHeight="1">
      <c r="B148" s="90">
        <f aca="true" t="shared" si="14" ref="B148:B197">pagam.Num</f>
        <v>132</v>
      </c>
      <c r="C148" s="87" t="e">
        <f aca="true" t="shared" si="15" ref="C148:C197">Mostra.Data</f>
        <v>#REF!</v>
      </c>
      <c r="D148" s="88">
        <f aca="true" t="shared" si="16" ref="D148:D197">Bil.Iniz</f>
        <v>11799.46182098957</v>
      </c>
      <c r="E148" s="88">
        <f aca="true" t="shared" si="17" ref="E148:E197">Interesse</f>
        <v>75.61488450284149</v>
      </c>
      <c r="F148" s="88">
        <f aca="true" t="shared" si="18" ref="F148:F197">Capitale</f>
        <v>205.7377759819263</v>
      </c>
      <c r="G148" s="89">
        <f aca="true" t="shared" si="19" ref="G148:G197">Bilancio.finale</f>
        <v>11593.724045007644</v>
      </c>
      <c r="H148" s="49" t="e">
        <f aca="true" t="shared" si="20" ref="H148:H179">Interesse.Comp</f>
        <v>#REF!</v>
      </c>
    </row>
    <row r="149" spans="2:8" s="50" customFormat="1" ht="18" customHeight="1">
      <c r="B149" s="90">
        <f t="shared" si="14"/>
        <v>133</v>
      </c>
      <c r="C149" s="87" t="e">
        <f t="shared" si="15"/>
        <v>#REF!</v>
      </c>
      <c r="D149" s="88">
        <f t="shared" si="16"/>
        <v>11593.724045007644</v>
      </c>
      <c r="E149" s="88">
        <f t="shared" si="17"/>
        <v>74.29644825509065</v>
      </c>
      <c r="F149" s="88">
        <f t="shared" si="18"/>
        <v>207.05621222967716</v>
      </c>
      <c r="G149" s="89">
        <f t="shared" si="19"/>
        <v>11386.667832777966</v>
      </c>
      <c r="H149" s="49" t="e">
        <f t="shared" si="20"/>
        <v>#REF!</v>
      </c>
    </row>
    <row r="150" spans="2:8" s="50" customFormat="1" ht="18" customHeight="1">
      <c r="B150" s="90">
        <f t="shared" si="14"/>
        <v>134</v>
      </c>
      <c r="C150" s="87" t="e">
        <f t="shared" si="15"/>
        <v>#REF!</v>
      </c>
      <c r="D150" s="88">
        <f t="shared" si="16"/>
        <v>11386.667832777966</v>
      </c>
      <c r="E150" s="88">
        <f t="shared" si="17"/>
        <v>72.96956302838547</v>
      </c>
      <c r="F150" s="88">
        <f t="shared" si="18"/>
        <v>208.38309745638233</v>
      </c>
      <c r="G150" s="89">
        <f t="shared" si="19"/>
        <v>11178.284735321584</v>
      </c>
      <c r="H150" s="49" t="e">
        <f t="shared" si="20"/>
        <v>#REF!</v>
      </c>
    </row>
    <row r="151" spans="2:8" s="50" customFormat="1" ht="18" customHeight="1">
      <c r="B151" s="90">
        <f t="shared" si="14"/>
        <v>135</v>
      </c>
      <c r="C151" s="87" t="e">
        <f t="shared" si="15"/>
        <v>#REF!</v>
      </c>
      <c r="D151" s="88">
        <f t="shared" si="16"/>
        <v>11178.284735321584</v>
      </c>
      <c r="E151" s="88">
        <f t="shared" si="17"/>
        <v>71.63417467885247</v>
      </c>
      <c r="F151" s="88">
        <f t="shared" si="18"/>
        <v>209.71848580591532</v>
      </c>
      <c r="G151" s="89">
        <f t="shared" si="19"/>
        <v>10968.566249515668</v>
      </c>
      <c r="H151" s="49" t="e">
        <f t="shared" si="20"/>
        <v>#REF!</v>
      </c>
    </row>
    <row r="152" spans="2:8" s="50" customFormat="1" ht="18" customHeight="1">
      <c r="B152" s="90">
        <f t="shared" si="14"/>
        <v>136</v>
      </c>
      <c r="C152" s="87" t="e">
        <f t="shared" si="15"/>
        <v>#REF!</v>
      </c>
      <c r="D152" s="88">
        <f t="shared" si="16"/>
        <v>10968.566249515668</v>
      </c>
      <c r="E152" s="88">
        <f t="shared" si="17"/>
        <v>70.29022871564624</v>
      </c>
      <c r="F152" s="88">
        <f t="shared" si="18"/>
        <v>211.06243176912156</v>
      </c>
      <c r="G152" s="89">
        <f t="shared" si="19"/>
        <v>10757.503817746547</v>
      </c>
      <c r="H152" s="49" t="e">
        <f t="shared" si="20"/>
        <v>#REF!</v>
      </c>
    </row>
    <row r="153" spans="2:8" s="50" customFormat="1" ht="18" customHeight="1">
      <c r="B153" s="90">
        <f t="shared" si="14"/>
        <v>137</v>
      </c>
      <c r="C153" s="87" t="e">
        <f t="shared" si="15"/>
        <v>#REF!</v>
      </c>
      <c r="D153" s="88">
        <f t="shared" si="16"/>
        <v>10757.503817746547</v>
      </c>
      <c r="E153" s="88">
        <f t="shared" si="17"/>
        <v>68.93767029872578</v>
      </c>
      <c r="F153" s="88">
        <f t="shared" si="18"/>
        <v>212.41499018604202</v>
      </c>
      <c r="G153" s="89">
        <f t="shared" si="19"/>
        <v>10545.088827560505</v>
      </c>
      <c r="H153" s="49" t="e">
        <f t="shared" si="20"/>
        <v>#REF!</v>
      </c>
    </row>
    <row r="154" spans="2:8" s="50" customFormat="1" ht="18" customHeight="1">
      <c r="B154" s="90">
        <f t="shared" si="14"/>
        <v>138</v>
      </c>
      <c r="C154" s="87" t="e">
        <f t="shared" si="15"/>
        <v>#REF!</v>
      </c>
      <c r="D154" s="88">
        <f t="shared" si="16"/>
        <v>10545.088827560505</v>
      </c>
      <c r="E154" s="88">
        <f t="shared" si="17"/>
        <v>67.5764442366169</v>
      </c>
      <c r="F154" s="88">
        <f t="shared" si="18"/>
        <v>213.7762162481509</v>
      </c>
      <c r="G154" s="89">
        <f t="shared" si="19"/>
        <v>10331.312611312354</v>
      </c>
      <c r="H154" s="49" t="e">
        <f t="shared" si="20"/>
        <v>#REF!</v>
      </c>
    </row>
    <row r="155" spans="2:8" s="50" customFormat="1" ht="18" customHeight="1">
      <c r="B155" s="90">
        <f t="shared" si="14"/>
        <v>139</v>
      </c>
      <c r="C155" s="87" t="e">
        <f t="shared" si="15"/>
        <v>#REF!</v>
      </c>
      <c r="D155" s="88">
        <f t="shared" si="16"/>
        <v>10331.312611312354</v>
      </c>
      <c r="E155" s="88">
        <f t="shared" si="17"/>
        <v>66.20649498416</v>
      </c>
      <c r="F155" s="88">
        <f t="shared" si="18"/>
        <v>215.1461655006078</v>
      </c>
      <c r="G155" s="89">
        <f t="shared" si="19"/>
        <v>10116.166445811747</v>
      </c>
      <c r="H155" s="49" t="e">
        <f t="shared" si="20"/>
        <v>#REF!</v>
      </c>
    </row>
    <row r="156" spans="2:8" s="50" customFormat="1" ht="18" customHeight="1">
      <c r="B156" s="90">
        <f t="shared" si="14"/>
        <v>140</v>
      </c>
      <c r="C156" s="87" t="e">
        <f t="shared" si="15"/>
        <v>#REF!</v>
      </c>
      <c r="D156" s="88">
        <f t="shared" si="16"/>
        <v>10116.166445811747</v>
      </c>
      <c r="E156" s="88">
        <f t="shared" si="17"/>
        <v>64.82776664024361</v>
      </c>
      <c r="F156" s="88">
        <f t="shared" si="18"/>
        <v>216.52489384452417</v>
      </c>
      <c r="G156" s="89">
        <f t="shared" si="19"/>
        <v>9899.641551967223</v>
      </c>
      <c r="H156" s="49" t="e">
        <f t="shared" si="20"/>
        <v>#REF!</v>
      </c>
    </row>
    <row r="157" spans="2:8" s="50" customFormat="1" ht="18" customHeight="1">
      <c r="B157" s="90">
        <f t="shared" si="14"/>
        <v>141</v>
      </c>
      <c r="C157" s="87" t="e">
        <f t="shared" si="15"/>
        <v>#REF!</v>
      </c>
      <c r="D157" s="88">
        <f t="shared" si="16"/>
        <v>9899.641551967223</v>
      </c>
      <c r="E157" s="88">
        <f t="shared" si="17"/>
        <v>63.44020294552328</v>
      </c>
      <c r="F157" s="88">
        <f t="shared" si="18"/>
        <v>217.9124575392445</v>
      </c>
      <c r="G157" s="89">
        <f t="shared" si="19"/>
        <v>9681.729094427978</v>
      </c>
      <c r="H157" s="49" t="e">
        <f t="shared" si="20"/>
        <v>#REF!</v>
      </c>
    </row>
    <row r="158" spans="2:8" s="50" customFormat="1" ht="18" customHeight="1">
      <c r="B158" s="90">
        <f t="shared" si="14"/>
        <v>142</v>
      </c>
      <c r="C158" s="87" t="e">
        <f t="shared" si="15"/>
        <v>#REF!</v>
      </c>
      <c r="D158" s="88">
        <f t="shared" si="16"/>
        <v>9681.729094427978</v>
      </c>
      <c r="E158" s="88">
        <f t="shared" si="17"/>
        <v>62.04374728012595</v>
      </c>
      <c r="F158" s="88">
        <f t="shared" si="18"/>
        <v>219.30891320464184</v>
      </c>
      <c r="G158" s="89">
        <f t="shared" si="19"/>
        <v>9462.420181223335</v>
      </c>
      <c r="H158" s="49" t="e">
        <f t="shared" si="20"/>
        <v>#REF!</v>
      </c>
    </row>
    <row r="159" spans="2:8" s="50" customFormat="1" ht="18" customHeight="1">
      <c r="B159" s="90">
        <f t="shared" si="14"/>
        <v>143</v>
      </c>
      <c r="C159" s="87" t="e">
        <f t="shared" si="15"/>
        <v>#REF!</v>
      </c>
      <c r="D159" s="88">
        <f t="shared" si="16"/>
        <v>9462.420181223335</v>
      </c>
      <c r="E159" s="88">
        <f t="shared" si="17"/>
        <v>60.638342661339536</v>
      </c>
      <c r="F159" s="88">
        <f t="shared" si="18"/>
        <v>220.71431782342825</v>
      </c>
      <c r="G159" s="89">
        <f t="shared" si="19"/>
        <v>9241.705863399908</v>
      </c>
      <c r="H159" s="49" t="e">
        <f t="shared" si="20"/>
        <v>#REF!</v>
      </c>
    </row>
    <row r="160" spans="2:8" s="50" customFormat="1" ht="18" customHeight="1">
      <c r="B160" s="90">
        <f t="shared" si="14"/>
        <v>144</v>
      </c>
      <c r="C160" s="87" t="e">
        <f t="shared" si="15"/>
        <v>#REF!</v>
      </c>
      <c r="D160" s="88">
        <f t="shared" si="16"/>
        <v>9241.705863399908</v>
      </c>
      <c r="E160" s="88">
        <f t="shared" si="17"/>
        <v>59.223931741287736</v>
      </c>
      <c r="F160" s="88">
        <f t="shared" si="18"/>
        <v>222.12872874348005</v>
      </c>
      <c r="G160" s="89">
        <f t="shared" si="19"/>
        <v>9019.577134656427</v>
      </c>
      <c r="H160" s="49" t="e">
        <f t="shared" si="20"/>
        <v>#REF!</v>
      </c>
    </row>
    <row r="161" spans="2:8" s="50" customFormat="1" ht="18" customHeight="1">
      <c r="B161" s="90">
        <f t="shared" si="14"/>
        <v>145</v>
      </c>
      <c r="C161" s="87" t="e">
        <f t="shared" si="15"/>
        <v>#REF!</v>
      </c>
      <c r="D161" s="88">
        <f t="shared" si="16"/>
        <v>9019.577134656427</v>
      </c>
      <c r="E161" s="88">
        <f t="shared" si="17"/>
        <v>57.80045680458993</v>
      </c>
      <c r="F161" s="88">
        <f t="shared" si="18"/>
        <v>223.55220368017785</v>
      </c>
      <c r="G161" s="89">
        <f t="shared" si="19"/>
        <v>8796.02493097625</v>
      </c>
      <c r="H161" s="49" t="e">
        <f t="shared" si="20"/>
        <v>#REF!</v>
      </c>
    </row>
    <row r="162" spans="2:8" s="50" customFormat="1" ht="18" customHeight="1">
      <c r="B162" s="90">
        <f t="shared" si="14"/>
        <v>146</v>
      </c>
      <c r="C162" s="87" t="e">
        <f t="shared" si="15"/>
        <v>#REF!</v>
      </c>
      <c r="D162" s="88">
        <f t="shared" si="16"/>
        <v>8796.02493097625</v>
      </c>
      <c r="E162" s="88">
        <f t="shared" si="17"/>
        <v>56.36785976600613</v>
      </c>
      <c r="F162" s="88">
        <f t="shared" si="18"/>
        <v>224.98480071876168</v>
      </c>
      <c r="G162" s="89">
        <f t="shared" si="19"/>
        <v>8571.040130257488</v>
      </c>
      <c r="H162" s="49" t="e">
        <f t="shared" si="20"/>
        <v>#REF!</v>
      </c>
    </row>
    <row r="163" spans="2:8" s="50" customFormat="1" ht="18" customHeight="1">
      <c r="B163" s="90">
        <f t="shared" si="14"/>
        <v>147</v>
      </c>
      <c r="C163" s="87" t="e">
        <f t="shared" si="15"/>
        <v>#REF!</v>
      </c>
      <c r="D163" s="88">
        <f t="shared" si="16"/>
        <v>8571.040130257488</v>
      </c>
      <c r="E163" s="88">
        <f t="shared" si="17"/>
        <v>54.926082168066735</v>
      </c>
      <c r="F163" s="88">
        <f t="shared" si="18"/>
        <v>226.42657831670107</v>
      </c>
      <c r="G163" s="89">
        <f t="shared" si="19"/>
        <v>8344.613551940787</v>
      </c>
      <c r="H163" s="49" t="e">
        <f t="shared" si="20"/>
        <v>#REF!</v>
      </c>
    </row>
    <row r="164" spans="2:8" s="50" customFormat="1" ht="18" customHeight="1">
      <c r="B164" s="90">
        <f t="shared" si="14"/>
        <v>148</v>
      </c>
      <c r="C164" s="87" t="e">
        <f t="shared" si="15"/>
        <v>#REF!</v>
      </c>
      <c r="D164" s="88">
        <f t="shared" si="16"/>
        <v>8344.613551940787</v>
      </c>
      <c r="E164" s="88">
        <f t="shared" si="17"/>
        <v>53.4750651786872</v>
      </c>
      <c r="F164" s="88">
        <f t="shared" si="18"/>
        <v>227.8775953060806</v>
      </c>
      <c r="G164" s="89">
        <f t="shared" si="19"/>
        <v>8116.735956634707</v>
      </c>
      <c r="H164" s="49" t="e">
        <f t="shared" si="20"/>
        <v>#REF!</v>
      </c>
    </row>
    <row r="165" spans="2:8" s="50" customFormat="1" ht="18" customHeight="1">
      <c r="B165" s="90">
        <f t="shared" si="14"/>
        <v>149</v>
      </c>
      <c r="C165" s="87" t="e">
        <f t="shared" si="15"/>
        <v>#REF!</v>
      </c>
      <c r="D165" s="88">
        <f t="shared" si="16"/>
        <v>8116.735956634707</v>
      </c>
      <c r="E165" s="88">
        <f t="shared" si="17"/>
        <v>52.01474958876741</v>
      </c>
      <c r="F165" s="88">
        <f t="shared" si="18"/>
        <v>229.33791089600038</v>
      </c>
      <c r="G165" s="89">
        <f t="shared" si="19"/>
        <v>7887.398045738706</v>
      </c>
      <c r="H165" s="49" t="e">
        <f t="shared" si="20"/>
        <v>#REF!</v>
      </c>
    </row>
    <row r="166" spans="2:8" s="50" customFormat="1" ht="18" customHeight="1">
      <c r="B166" s="90">
        <f t="shared" si="14"/>
        <v>150</v>
      </c>
      <c r="C166" s="87" t="e">
        <f t="shared" si="15"/>
        <v>#REF!</v>
      </c>
      <c r="D166" s="88">
        <f t="shared" si="16"/>
        <v>7887.398045738706</v>
      </c>
      <c r="E166" s="88">
        <f t="shared" si="17"/>
        <v>50.54507580977554</v>
      </c>
      <c r="F166" s="88">
        <f t="shared" si="18"/>
        <v>230.80758467499226</v>
      </c>
      <c r="G166" s="89">
        <f t="shared" si="19"/>
        <v>7656.5904610637135</v>
      </c>
      <c r="H166" s="49" t="e">
        <f t="shared" si="20"/>
        <v>#REF!</v>
      </c>
    </row>
    <row r="167" spans="2:8" s="50" customFormat="1" ht="18" customHeight="1">
      <c r="B167" s="90">
        <f t="shared" si="14"/>
        <v>151</v>
      </c>
      <c r="C167" s="87" t="e">
        <f t="shared" si="15"/>
        <v>#REF!</v>
      </c>
      <c r="D167" s="88">
        <f t="shared" si="16"/>
        <v>7656.5904610637135</v>
      </c>
      <c r="E167" s="88">
        <f t="shared" si="17"/>
        <v>49.065983871316625</v>
      </c>
      <c r="F167" s="88">
        <f t="shared" si="18"/>
        <v>232.28667661345116</v>
      </c>
      <c r="G167" s="89">
        <f t="shared" si="19"/>
        <v>7424.303784450262</v>
      </c>
      <c r="H167" s="49" t="e">
        <f t="shared" si="20"/>
        <v>#REF!</v>
      </c>
    </row>
    <row r="168" spans="2:8" s="50" customFormat="1" ht="18" customHeight="1">
      <c r="B168" s="90">
        <f t="shared" si="14"/>
        <v>152</v>
      </c>
      <c r="C168" s="87" t="e">
        <f t="shared" si="15"/>
        <v>#REF!</v>
      </c>
      <c r="D168" s="88">
        <f t="shared" si="16"/>
        <v>7424.303784450262</v>
      </c>
      <c r="E168" s="88">
        <f t="shared" si="17"/>
        <v>47.577413418685424</v>
      </c>
      <c r="F168" s="88">
        <f t="shared" si="18"/>
        <v>233.7752470660824</v>
      </c>
      <c r="G168" s="89">
        <f t="shared" si="19"/>
        <v>7190.52853738418</v>
      </c>
      <c r="H168" s="49" t="e">
        <f t="shared" si="20"/>
        <v>#REF!</v>
      </c>
    </row>
    <row r="169" spans="2:8" s="50" customFormat="1" ht="18" customHeight="1">
      <c r="B169" s="90">
        <f t="shared" si="14"/>
        <v>153</v>
      </c>
      <c r="C169" s="87" t="e">
        <f t="shared" si="15"/>
        <v>#REF!</v>
      </c>
      <c r="D169" s="88">
        <f t="shared" si="16"/>
        <v>7190.52853738418</v>
      </c>
      <c r="E169" s="88">
        <f t="shared" si="17"/>
        <v>46.079303710403615</v>
      </c>
      <c r="F169" s="88">
        <f t="shared" si="18"/>
        <v>235.27335677436417</v>
      </c>
      <c r="G169" s="89">
        <f t="shared" si="19"/>
        <v>6955.255180609815</v>
      </c>
      <c r="H169" s="49" t="e">
        <f t="shared" si="20"/>
        <v>#REF!</v>
      </c>
    </row>
    <row r="170" spans="2:8" s="50" customFormat="1" ht="18" customHeight="1">
      <c r="B170" s="90">
        <f t="shared" si="14"/>
        <v>154</v>
      </c>
      <c r="C170" s="87" t="e">
        <f t="shared" si="15"/>
        <v>#REF!</v>
      </c>
      <c r="D170" s="88">
        <f t="shared" si="16"/>
        <v>6955.255180609815</v>
      </c>
      <c r="E170" s="88">
        <f t="shared" si="17"/>
        <v>44.57159361574123</v>
      </c>
      <c r="F170" s="88">
        <f t="shared" si="18"/>
        <v>236.78106686902657</v>
      </c>
      <c r="G170" s="89">
        <f t="shared" si="19"/>
        <v>6718.474113740789</v>
      </c>
      <c r="H170" s="49" t="e">
        <f t="shared" si="20"/>
        <v>#REF!</v>
      </c>
    </row>
    <row r="171" spans="2:8" s="50" customFormat="1" ht="18" customHeight="1">
      <c r="B171" s="90">
        <f t="shared" si="14"/>
        <v>155</v>
      </c>
      <c r="C171" s="87" t="e">
        <f t="shared" si="15"/>
        <v>#REF!</v>
      </c>
      <c r="D171" s="88">
        <f t="shared" si="16"/>
        <v>6718.474113740789</v>
      </c>
      <c r="E171" s="88">
        <f t="shared" si="17"/>
        <v>43.05422161222222</v>
      </c>
      <c r="F171" s="88">
        <f t="shared" si="18"/>
        <v>238.29843887254557</v>
      </c>
      <c r="G171" s="89">
        <f t="shared" si="19"/>
        <v>6480.175674868244</v>
      </c>
      <c r="H171" s="49" t="e">
        <f t="shared" si="20"/>
        <v>#REF!</v>
      </c>
    </row>
    <row r="172" spans="2:8" s="50" customFormat="1" ht="18" customHeight="1">
      <c r="B172" s="90">
        <f t="shared" si="14"/>
        <v>156</v>
      </c>
      <c r="C172" s="87" t="e">
        <f t="shared" si="15"/>
        <v>#REF!</v>
      </c>
      <c r="D172" s="88">
        <f t="shared" si="16"/>
        <v>6480.175674868244</v>
      </c>
      <c r="E172" s="88">
        <f t="shared" si="17"/>
        <v>41.527125783113995</v>
      </c>
      <c r="F172" s="88">
        <f t="shared" si="18"/>
        <v>239.8255347016538</v>
      </c>
      <c r="G172" s="89">
        <f t="shared" si="19"/>
        <v>6240.35014016659</v>
      </c>
      <c r="H172" s="49" t="e">
        <f t="shared" si="20"/>
        <v>#REF!</v>
      </c>
    </row>
    <row r="173" spans="2:8" s="50" customFormat="1" ht="18" customHeight="1">
      <c r="B173" s="90">
        <f t="shared" si="14"/>
        <v>157</v>
      </c>
      <c r="C173" s="87" t="e">
        <f t="shared" si="15"/>
        <v>#REF!</v>
      </c>
      <c r="D173" s="88">
        <f t="shared" si="16"/>
        <v>6240.35014016659</v>
      </c>
      <c r="E173" s="88">
        <f t="shared" si="17"/>
        <v>39.99024381490089</v>
      </c>
      <c r="F173" s="88">
        <f t="shared" si="18"/>
        <v>241.3624166698669</v>
      </c>
      <c r="G173" s="89">
        <f t="shared" si="19"/>
        <v>5998.9877234967225</v>
      </c>
      <c r="H173" s="49" t="e">
        <f t="shared" si="20"/>
        <v>#REF!</v>
      </c>
    </row>
    <row r="174" spans="2:8" s="50" customFormat="1" ht="18" customHeight="1">
      <c r="B174" s="90">
        <f t="shared" si="14"/>
        <v>158</v>
      </c>
      <c r="C174" s="87" t="e">
        <f t="shared" si="15"/>
        <v>#REF!</v>
      </c>
      <c r="D174" s="88">
        <f t="shared" si="16"/>
        <v>5998.9877234967225</v>
      </c>
      <c r="E174" s="88">
        <f t="shared" si="17"/>
        <v>38.443512994741496</v>
      </c>
      <c r="F174" s="88">
        <f t="shared" si="18"/>
        <v>242.9091474900263</v>
      </c>
      <c r="G174" s="89">
        <f t="shared" si="19"/>
        <v>5756.0785760066965</v>
      </c>
      <c r="H174" s="49" t="e">
        <f t="shared" si="20"/>
        <v>#REF!</v>
      </c>
    </row>
    <row r="175" spans="2:8" s="50" customFormat="1" ht="18" customHeight="1">
      <c r="B175" s="90">
        <f t="shared" si="14"/>
        <v>159</v>
      </c>
      <c r="C175" s="87" t="e">
        <f t="shared" si="15"/>
        <v>#REF!</v>
      </c>
      <c r="D175" s="88">
        <f t="shared" si="16"/>
        <v>5756.0785760066965</v>
      </c>
      <c r="E175" s="88">
        <f t="shared" si="17"/>
        <v>36.886870207909574</v>
      </c>
      <c r="F175" s="88">
        <f t="shared" si="18"/>
        <v>244.46579027685823</v>
      </c>
      <c r="G175" s="89">
        <f t="shared" si="19"/>
        <v>5511.612785729838</v>
      </c>
      <c r="H175" s="49" t="e">
        <f t="shared" si="20"/>
        <v>#REF!</v>
      </c>
    </row>
    <row r="176" spans="2:8" s="50" customFormat="1" ht="18" customHeight="1">
      <c r="B176" s="90">
        <f t="shared" si="14"/>
        <v>160</v>
      </c>
      <c r="C176" s="87" t="e">
        <f t="shared" si="15"/>
        <v>#REF!</v>
      </c>
      <c r="D176" s="88">
        <f t="shared" si="16"/>
        <v>5511.612785729838</v>
      </c>
      <c r="E176" s="88">
        <f t="shared" si="17"/>
        <v>35.32025193521871</v>
      </c>
      <c r="F176" s="88">
        <f t="shared" si="18"/>
        <v>246.03240854954907</v>
      </c>
      <c r="G176" s="89">
        <f t="shared" si="19"/>
        <v>5265.580377180288</v>
      </c>
      <c r="H176" s="49" t="e">
        <f t="shared" si="20"/>
        <v>#REF!</v>
      </c>
    </row>
    <row r="177" spans="2:8" s="50" customFormat="1" ht="18" customHeight="1">
      <c r="B177" s="90">
        <f t="shared" si="14"/>
        <v>161</v>
      </c>
      <c r="C177" s="87" t="e">
        <f t="shared" si="15"/>
        <v>#REF!</v>
      </c>
      <c r="D177" s="88">
        <f t="shared" si="16"/>
        <v>5265.580377180288</v>
      </c>
      <c r="E177" s="88">
        <f t="shared" si="17"/>
        <v>33.74359425043035</v>
      </c>
      <c r="F177" s="88">
        <f t="shared" si="18"/>
        <v>247.60906623433743</v>
      </c>
      <c r="G177" s="89">
        <f t="shared" si="19"/>
        <v>5017.971310945951</v>
      </c>
      <c r="H177" s="49" t="e">
        <f t="shared" si="20"/>
        <v>#REF!</v>
      </c>
    </row>
    <row r="178" spans="2:8" s="50" customFormat="1" ht="18" customHeight="1">
      <c r="B178" s="90">
        <f t="shared" si="14"/>
        <v>162</v>
      </c>
      <c r="C178" s="87" t="e">
        <f t="shared" si="15"/>
        <v>#REF!</v>
      </c>
      <c r="D178" s="88">
        <f t="shared" si="16"/>
        <v>5017.971310945951</v>
      </c>
      <c r="E178" s="88">
        <f t="shared" si="17"/>
        <v>32.156832817645295</v>
      </c>
      <c r="F178" s="88">
        <f t="shared" si="18"/>
        <v>249.1958276671225</v>
      </c>
      <c r="G178" s="89">
        <f t="shared" si="19"/>
        <v>4768.775483278829</v>
      </c>
      <c r="H178" s="49" t="e">
        <f t="shared" si="20"/>
        <v>#REF!</v>
      </c>
    </row>
    <row r="179" spans="2:8" s="50" customFormat="1" ht="18" customHeight="1">
      <c r="B179" s="90">
        <f t="shared" si="14"/>
        <v>163</v>
      </c>
      <c r="C179" s="87" t="e">
        <f t="shared" si="15"/>
        <v>#REF!</v>
      </c>
      <c r="D179" s="88">
        <f t="shared" si="16"/>
        <v>4768.775483278829</v>
      </c>
      <c r="E179" s="88">
        <f t="shared" si="17"/>
        <v>30.55990288867849</v>
      </c>
      <c r="F179" s="88">
        <f t="shared" si="18"/>
        <v>250.7927575960893</v>
      </c>
      <c r="G179" s="89">
        <f t="shared" si="19"/>
        <v>4517.982725682739</v>
      </c>
      <c r="H179" s="49" t="e">
        <f t="shared" si="20"/>
        <v>#REF!</v>
      </c>
    </row>
    <row r="180" spans="2:8" s="50" customFormat="1" ht="18" customHeight="1">
      <c r="B180" s="90">
        <f t="shared" si="14"/>
        <v>164</v>
      </c>
      <c r="C180" s="87" t="e">
        <f t="shared" si="15"/>
        <v>#REF!</v>
      </c>
      <c r="D180" s="88">
        <f t="shared" si="16"/>
        <v>4517.982725682739</v>
      </c>
      <c r="E180" s="88">
        <f t="shared" si="17"/>
        <v>28.952739300416884</v>
      </c>
      <c r="F180" s="88">
        <f t="shared" si="18"/>
        <v>252.39992118435092</v>
      </c>
      <c r="G180" s="89">
        <f t="shared" si="19"/>
        <v>4265.582804498388</v>
      </c>
      <c r="H180" s="49" t="e">
        <f aca="true" t="shared" si="21" ref="H180:H197">Interesse.Comp</f>
        <v>#REF!</v>
      </c>
    </row>
    <row r="181" spans="2:8" s="50" customFormat="1" ht="18" customHeight="1">
      <c r="B181" s="90">
        <f t="shared" si="14"/>
        <v>165</v>
      </c>
      <c r="C181" s="87" t="e">
        <f t="shared" si="15"/>
        <v>#REF!</v>
      </c>
      <c r="D181" s="88">
        <f t="shared" si="16"/>
        <v>4265.582804498388</v>
      </c>
      <c r="E181" s="88">
        <f t="shared" si="17"/>
        <v>27.3352764721605</v>
      </c>
      <c r="F181" s="88">
        <f t="shared" si="18"/>
        <v>254.0173840126073</v>
      </c>
      <c r="G181" s="89">
        <f t="shared" si="19"/>
        <v>4011.565420485781</v>
      </c>
      <c r="H181" s="49" t="e">
        <f t="shared" si="21"/>
        <v>#REF!</v>
      </c>
    </row>
    <row r="182" spans="2:8" s="50" customFormat="1" ht="18" customHeight="1">
      <c r="B182" s="90">
        <f t="shared" si="14"/>
        <v>166</v>
      </c>
      <c r="C182" s="87" t="e">
        <f t="shared" si="15"/>
        <v>#REF!</v>
      </c>
      <c r="D182" s="88">
        <f t="shared" si="16"/>
        <v>4011.565420485781</v>
      </c>
      <c r="E182" s="88">
        <f t="shared" si="17"/>
        <v>25.707448402946376</v>
      </c>
      <c r="F182" s="88">
        <f t="shared" si="18"/>
        <v>255.64521208182143</v>
      </c>
      <c r="G182" s="89">
        <f t="shared" si="19"/>
        <v>3755.92020840396</v>
      </c>
      <c r="H182" s="49" t="e">
        <f t="shared" si="21"/>
        <v>#REF!</v>
      </c>
    </row>
    <row r="183" spans="2:8" s="50" customFormat="1" ht="18" customHeight="1">
      <c r="B183" s="90">
        <f t="shared" si="14"/>
        <v>167</v>
      </c>
      <c r="C183" s="87" t="e">
        <f t="shared" si="15"/>
        <v>#REF!</v>
      </c>
      <c r="D183" s="88">
        <f t="shared" si="16"/>
        <v>3755.92020840396</v>
      </c>
      <c r="E183" s="88">
        <f t="shared" si="17"/>
        <v>24.069188668855375</v>
      </c>
      <c r="F183" s="88">
        <f t="shared" si="18"/>
        <v>257.28347181591243</v>
      </c>
      <c r="G183" s="89">
        <f t="shared" si="19"/>
        <v>3498.6367365880474</v>
      </c>
      <c r="H183" s="49" t="e">
        <f t="shared" si="21"/>
        <v>#REF!</v>
      </c>
    </row>
    <row r="184" spans="2:8" s="50" customFormat="1" ht="18" customHeight="1">
      <c r="B184" s="90">
        <f t="shared" si="14"/>
        <v>168</v>
      </c>
      <c r="C184" s="87" t="e">
        <f t="shared" si="15"/>
        <v>#REF!</v>
      </c>
      <c r="D184" s="88">
        <f t="shared" si="16"/>
        <v>3498.6367365880474</v>
      </c>
      <c r="E184" s="88">
        <f t="shared" si="17"/>
        <v>22.420430420301734</v>
      </c>
      <c r="F184" s="88">
        <f t="shared" si="18"/>
        <v>258.93223006446607</v>
      </c>
      <c r="G184" s="89">
        <f t="shared" si="19"/>
        <v>3239.704506523581</v>
      </c>
      <c r="H184" s="49" t="e">
        <f t="shared" si="21"/>
        <v>#REF!</v>
      </c>
    </row>
    <row r="185" spans="2:8" s="50" customFormat="1" ht="18" customHeight="1">
      <c r="B185" s="90">
        <f t="shared" si="14"/>
        <v>169</v>
      </c>
      <c r="C185" s="87" t="e">
        <f t="shared" si="15"/>
        <v>#REF!</v>
      </c>
      <c r="D185" s="88">
        <f t="shared" si="16"/>
        <v>3239.704506523581</v>
      </c>
      <c r="E185" s="88">
        <f t="shared" si="17"/>
        <v>20.761106379305282</v>
      </c>
      <c r="F185" s="88">
        <f t="shared" si="18"/>
        <v>260.59155410546254</v>
      </c>
      <c r="G185" s="89">
        <f t="shared" si="19"/>
        <v>2979.1129524181188</v>
      </c>
      <c r="H185" s="49" t="e">
        <f t="shared" si="21"/>
        <v>#REF!</v>
      </c>
    </row>
    <row r="186" spans="2:8" s="50" customFormat="1" ht="18" customHeight="1">
      <c r="B186" s="90">
        <f t="shared" si="14"/>
        <v>170</v>
      </c>
      <c r="C186" s="87" t="e">
        <f t="shared" si="15"/>
        <v>#REF!</v>
      </c>
      <c r="D186" s="88">
        <f t="shared" si="16"/>
        <v>2979.1129524181188</v>
      </c>
      <c r="E186" s="88">
        <f t="shared" si="17"/>
        <v>19.091148836746108</v>
      </c>
      <c r="F186" s="88">
        <f t="shared" si="18"/>
        <v>262.26151164802167</v>
      </c>
      <c r="G186" s="89">
        <f t="shared" si="19"/>
        <v>2716.8514407700973</v>
      </c>
      <c r="H186" s="49" t="e">
        <f t="shared" si="21"/>
        <v>#REF!</v>
      </c>
    </row>
    <row r="187" spans="2:8" s="50" customFormat="1" ht="18" customHeight="1">
      <c r="B187" s="90">
        <f t="shared" si="14"/>
        <v>171</v>
      </c>
      <c r="C187" s="87" t="e">
        <f t="shared" si="15"/>
        <v>#REF!</v>
      </c>
      <c r="D187" s="88">
        <f t="shared" si="16"/>
        <v>2716.8514407700973</v>
      </c>
      <c r="E187" s="88">
        <f t="shared" si="17"/>
        <v>17.410489649601704</v>
      </c>
      <c r="F187" s="88">
        <f t="shared" si="18"/>
        <v>263.9421708351661</v>
      </c>
      <c r="G187" s="89">
        <f t="shared" si="19"/>
        <v>2452.909269934931</v>
      </c>
      <c r="H187" s="49" t="e">
        <f t="shared" si="21"/>
        <v>#REF!</v>
      </c>
    </row>
    <row r="188" spans="2:8" s="50" customFormat="1" ht="18" customHeight="1">
      <c r="B188" s="90">
        <f t="shared" si="14"/>
        <v>172</v>
      </c>
      <c r="C188" s="87" t="e">
        <f t="shared" si="15"/>
        <v>#REF!</v>
      </c>
      <c r="D188" s="88">
        <f t="shared" si="16"/>
        <v>2452.909269934931</v>
      </c>
      <c r="E188" s="88">
        <f t="shared" si="17"/>
        <v>15.71906023816635</v>
      </c>
      <c r="F188" s="88">
        <f t="shared" si="18"/>
        <v>265.6336002466014</v>
      </c>
      <c r="G188" s="89">
        <f t="shared" si="19"/>
        <v>2187.27566968833</v>
      </c>
      <c r="H188" s="49" t="e">
        <f t="shared" si="21"/>
        <v>#REF!</v>
      </c>
    </row>
    <row r="189" spans="2:8" s="50" customFormat="1" ht="18" customHeight="1">
      <c r="B189" s="90">
        <f t="shared" si="14"/>
        <v>173</v>
      </c>
      <c r="C189" s="87" t="e">
        <f t="shared" si="15"/>
        <v>#REF!</v>
      </c>
      <c r="D189" s="88">
        <f t="shared" si="16"/>
        <v>2187.27566968833</v>
      </c>
      <c r="E189" s="88">
        <f t="shared" si="17"/>
        <v>14.016791583252711</v>
      </c>
      <c r="F189" s="88">
        <f t="shared" si="18"/>
        <v>267.3358689015151</v>
      </c>
      <c r="G189" s="89">
        <f t="shared" si="19"/>
        <v>1919.9398007868147</v>
      </c>
      <c r="H189" s="49" t="e">
        <f t="shared" si="21"/>
        <v>#REF!</v>
      </c>
    </row>
    <row r="190" spans="2:8" s="50" customFormat="1" ht="18" customHeight="1">
      <c r="B190" s="90">
        <f t="shared" si="14"/>
        <v>174</v>
      </c>
      <c r="C190" s="87" t="e">
        <f t="shared" si="15"/>
        <v>#REF!</v>
      </c>
      <c r="D190" s="88">
        <f t="shared" si="16"/>
        <v>1919.9398007868147</v>
      </c>
      <c r="E190" s="88">
        <f t="shared" si="17"/>
        <v>12.303614223375503</v>
      </c>
      <c r="F190" s="88">
        <f t="shared" si="18"/>
        <v>269.0490462613923</v>
      </c>
      <c r="G190" s="89">
        <f t="shared" si="19"/>
        <v>1650.8907545254224</v>
      </c>
      <c r="H190" s="49" t="e">
        <f t="shared" si="21"/>
        <v>#REF!</v>
      </c>
    </row>
    <row r="191" spans="2:8" s="50" customFormat="1" ht="18" customHeight="1">
      <c r="B191" s="90">
        <f t="shared" si="14"/>
        <v>175</v>
      </c>
      <c r="C191" s="87" t="e">
        <f t="shared" si="15"/>
        <v>#REF!</v>
      </c>
      <c r="D191" s="88">
        <f t="shared" si="16"/>
        <v>1650.8907545254224</v>
      </c>
      <c r="E191" s="88">
        <f t="shared" si="17"/>
        <v>10.57945825191708</v>
      </c>
      <c r="F191" s="88">
        <f t="shared" si="18"/>
        <v>270.77320223285074</v>
      </c>
      <c r="G191" s="89">
        <f t="shared" si="19"/>
        <v>1380.1175522925716</v>
      </c>
      <c r="H191" s="49" t="e">
        <f t="shared" si="21"/>
        <v>#REF!</v>
      </c>
    </row>
    <row r="192" spans="2:8" s="50" customFormat="1" ht="18" customHeight="1">
      <c r="B192" s="90">
        <f t="shared" si="14"/>
        <v>176</v>
      </c>
      <c r="C192" s="87" t="e">
        <f t="shared" si="15"/>
        <v>#REF!</v>
      </c>
      <c r="D192" s="88">
        <f t="shared" si="16"/>
        <v>1380.1175522925716</v>
      </c>
      <c r="E192" s="88">
        <f t="shared" si="17"/>
        <v>8.844253314274896</v>
      </c>
      <c r="F192" s="88">
        <f t="shared" si="18"/>
        <v>272.5084071704929</v>
      </c>
      <c r="G192" s="89">
        <f t="shared" si="19"/>
        <v>1107.6091451220786</v>
      </c>
      <c r="H192" s="49" t="e">
        <f t="shared" si="21"/>
        <v>#REF!</v>
      </c>
    </row>
    <row r="193" spans="2:8" s="50" customFormat="1" ht="18" customHeight="1">
      <c r="B193" s="90">
        <f t="shared" si="14"/>
        <v>177</v>
      </c>
      <c r="C193" s="87" t="e">
        <f t="shared" si="15"/>
        <v>#REF!</v>
      </c>
      <c r="D193" s="88">
        <f t="shared" si="16"/>
        <v>1107.6091451220786</v>
      </c>
      <c r="E193" s="88">
        <f t="shared" si="17"/>
        <v>7.097928604990654</v>
      </c>
      <c r="F193" s="88">
        <f t="shared" si="18"/>
        <v>274.2547318797771</v>
      </c>
      <c r="G193" s="89">
        <f t="shared" si="19"/>
        <v>833.3544132423015</v>
      </c>
      <c r="H193" s="49" t="e">
        <f t="shared" si="21"/>
        <v>#REF!</v>
      </c>
    </row>
    <row r="194" spans="2:8" s="50" customFormat="1" ht="18" customHeight="1">
      <c r="B194" s="90">
        <f t="shared" si="14"/>
        <v>178</v>
      </c>
      <c r="C194" s="87" t="e">
        <f t="shared" si="15"/>
        <v>#REF!</v>
      </c>
      <c r="D194" s="88">
        <f t="shared" si="16"/>
        <v>833.3544132423015</v>
      </c>
      <c r="E194" s="88">
        <f t="shared" si="17"/>
        <v>5.340412864861081</v>
      </c>
      <c r="F194" s="88">
        <f t="shared" si="18"/>
        <v>276.0122476199067</v>
      </c>
      <c r="G194" s="89">
        <f t="shared" si="19"/>
        <v>557.3421656223948</v>
      </c>
      <c r="H194" s="49" t="e">
        <f t="shared" si="21"/>
        <v>#REF!</v>
      </c>
    </row>
    <row r="195" spans="2:8" s="50" customFormat="1" ht="18" customHeight="1">
      <c r="B195" s="90">
        <f t="shared" si="14"/>
        <v>179</v>
      </c>
      <c r="C195" s="87" t="e">
        <f t="shared" si="15"/>
        <v>#REF!</v>
      </c>
      <c r="D195" s="88">
        <f t="shared" si="16"/>
        <v>557.3421656223948</v>
      </c>
      <c r="E195" s="88">
        <f t="shared" si="17"/>
        <v>3.5716343780301796</v>
      </c>
      <c r="F195" s="88">
        <f t="shared" si="18"/>
        <v>277.7810261067376</v>
      </c>
      <c r="G195" s="89">
        <f t="shared" si="19"/>
        <v>279.56113951565715</v>
      </c>
      <c r="H195" s="49" t="e">
        <f t="shared" si="21"/>
        <v>#REF!</v>
      </c>
    </row>
    <row r="196" spans="2:8" s="50" customFormat="1" ht="18" customHeight="1">
      <c r="B196" s="90">
        <f t="shared" si="14"/>
        <v>180</v>
      </c>
      <c r="C196" s="87" t="e">
        <f t="shared" si="15"/>
        <v>#REF!</v>
      </c>
      <c r="D196" s="88">
        <f t="shared" si="16"/>
        <v>279.56113951565715</v>
      </c>
      <c r="E196" s="88">
        <f t="shared" si="17"/>
        <v>1.791520969062836</v>
      </c>
      <c r="F196" s="88">
        <f t="shared" si="18"/>
        <v>279.56113951565715</v>
      </c>
      <c r="G196" s="89">
        <f t="shared" si="19"/>
        <v>0</v>
      </c>
      <c r="H196" s="49" t="e">
        <f t="shared" si="21"/>
        <v>#REF!</v>
      </c>
    </row>
    <row r="197" spans="2:8" s="50" customFormat="1" ht="18" customHeight="1">
      <c r="B197" s="90">
        <f t="shared" si="14"/>
      </c>
      <c r="C197" s="87">
        <f t="shared" si="15"/>
      </c>
      <c r="D197" s="88">
        <f t="shared" si="16"/>
      </c>
      <c r="E197" s="88">
        <f t="shared" si="17"/>
      </c>
      <c r="F197" s="88">
        <f t="shared" si="18"/>
      </c>
      <c r="G197" s="89">
        <f t="shared" si="19"/>
      </c>
      <c r="H197" s="49">
        <f t="shared" si="21"/>
      </c>
    </row>
    <row r="198" s="50" customFormat="1" ht="18" customHeight="1">
      <c r="B198" s="49">
        <f aca="true" t="shared" si="22" ref="B198:B211">Interesse.Comp</f>
      </c>
    </row>
    <row r="199" s="50" customFormat="1" ht="18" customHeight="1">
      <c r="B199" s="55">
        <f t="shared" si="22"/>
      </c>
    </row>
    <row r="200" s="50" customFormat="1" ht="18" customHeight="1">
      <c r="B200" s="55">
        <f t="shared" si="22"/>
      </c>
    </row>
    <row r="201" spans="2:4" s="50" customFormat="1" ht="18" customHeight="1">
      <c r="B201" s="55">
        <f t="shared" si="22"/>
      </c>
      <c r="C201" s="55"/>
      <c r="D201" s="55"/>
    </row>
    <row r="202" spans="2:4" s="50" customFormat="1" ht="18" customHeight="1">
      <c r="B202" s="55">
        <f t="shared" si="22"/>
      </c>
      <c r="C202" s="55"/>
      <c r="D202" s="55"/>
    </row>
    <row r="203" spans="2:4" s="50" customFormat="1" ht="18" customHeight="1">
      <c r="B203" s="55">
        <f t="shared" si="22"/>
      </c>
      <c r="C203" s="55"/>
      <c r="D203" s="55"/>
    </row>
    <row r="204" spans="2:4" s="50" customFormat="1" ht="18" customHeight="1">
      <c r="B204" s="55">
        <f t="shared" si="22"/>
      </c>
      <c r="C204" s="55"/>
      <c r="D204" s="55"/>
    </row>
    <row r="205" spans="2:4" s="50" customFormat="1" ht="18" customHeight="1">
      <c r="B205" s="55">
        <f t="shared" si="22"/>
      </c>
      <c r="C205" s="55"/>
      <c r="D205" s="55"/>
    </row>
    <row r="206" spans="2:4" s="50" customFormat="1" ht="18" customHeight="1">
      <c r="B206" s="55">
        <f t="shared" si="22"/>
      </c>
      <c r="C206" s="55"/>
      <c r="D206" s="55"/>
    </row>
    <row r="207" spans="2:4" s="50" customFormat="1" ht="18" customHeight="1">
      <c r="B207" s="55">
        <f t="shared" si="22"/>
      </c>
      <c r="C207" s="55"/>
      <c r="D207" s="55"/>
    </row>
    <row r="208" spans="2:4" s="50" customFormat="1" ht="18" customHeight="1">
      <c r="B208" s="55">
        <f t="shared" si="22"/>
      </c>
      <c r="C208" s="55"/>
      <c r="D208" s="55"/>
    </row>
    <row r="209" spans="2:4" s="50" customFormat="1" ht="18" customHeight="1">
      <c r="B209" s="55">
        <f t="shared" si="22"/>
      </c>
      <c r="C209" s="55"/>
      <c r="D209" s="55"/>
    </row>
    <row r="210" spans="2:4" s="50" customFormat="1" ht="18" customHeight="1">
      <c r="B210" s="55">
        <f t="shared" si="22"/>
      </c>
      <c r="C210" s="55"/>
      <c r="D210" s="55"/>
    </row>
    <row r="211" spans="2:4" s="50" customFormat="1" ht="18" customHeight="1">
      <c r="B211" s="55">
        <f t="shared" si="22"/>
      </c>
      <c r="C211" s="55"/>
      <c r="D211" s="55"/>
    </row>
    <row r="212" spans="2:4" s="50" customFormat="1" ht="18" customHeight="1">
      <c r="B212" s="55">
        <f aca="true" t="shared" si="23" ref="B212:B275">Interesse.Comp</f>
      </c>
      <c r="C212" s="55"/>
      <c r="D212" s="55"/>
    </row>
    <row r="213" spans="2:4" s="50" customFormat="1" ht="18" customHeight="1">
      <c r="B213" s="55">
        <f t="shared" si="23"/>
      </c>
      <c r="C213" s="55"/>
      <c r="D213" s="55"/>
    </row>
    <row r="214" spans="2:4" s="50" customFormat="1" ht="18" customHeight="1">
      <c r="B214" s="55">
        <f t="shared" si="23"/>
      </c>
      <c r="C214" s="55"/>
      <c r="D214" s="55"/>
    </row>
    <row r="215" spans="2:4" s="50" customFormat="1" ht="18" customHeight="1">
      <c r="B215" s="55">
        <f t="shared" si="23"/>
      </c>
      <c r="C215" s="55"/>
      <c r="D215" s="55"/>
    </row>
    <row r="216" spans="2:4" s="50" customFormat="1" ht="18" customHeight="1">
      <c r="B216" s="55">
        <f t="shared" si="23"/>
      </c>
      <c r="C216" s="55"/>
      <c r="D216" s="55"/>
    </row>
    <row r="217" spans="2:4" s="50" customFormat="1" ht="18" customHeight="1">
      <c r="B217" s="55">
        <f t="shared" si="23"/>
      </c>
      <c r="C217" s="55"/>
      <c r="D217" s="55"/>
    </row>
    <row r="218" spans="2:4" s="50" customFormat="1" ht="18" customHeight="1">
      <c r="B218" s="55">
        <f t="shared" si="23"/>
      </c>
      <c r="C218" s="55"/>
      <c r="D218" s="55"/>
    </row>
    <row r="219" spans="2:4" s="50" customFormat="1" ht="18" customHeight="1">
      <c r="B219" s="55">
        <f t="shared" si="23"/>
      </c>
      <c r="C219" s="55"/>
      <c r="D219" s="55"/>
    </row>
    <row r="220" spans="2:4" s="50" customFormat="1" ht="18" customHeight="1">
      <c r="B220" s="55">
        <f t="shared" si="23"/>
      </c>
      <c r="C220" s="55"/>
      <c r="D220" s="55"/>
    </row>
    <row r="221" spans="2:4" s="50" customFormat="1" ht="18" customHeight="1">
      <c r="B221" s="55">
        <f t="shared" si="23"/>
      </c>
      <c r="C221" s="55"/>
      <c r="D221" s="55"/>
    </row>
    <row r="222" spans="2:4" s="50" customFormat="1" ht="18" customHeight="1">
      <c r="B222" s="55">
        <f t="shared" si="23"/>
      </c>
      <c r="C222" s="55"/>
      <c r="D222" s="55"/>
    </row>
    <row r="223" spans="2:4" s="50" customFormat="1" ht="18" customHeight="1">
      <c r="B223" s="55">
        <f t="shared" si="23"/>
      </c>
      <c r="C223" s="55"/>
      <c r="D223" s="55"/>
    </row>
    <row r="224" spans="2:4" s="50" customFormat="1" ht="18" customHeight="1">
      <c r="B224" s="55">
        <f t="shared" si="23"/>
      </c>
      <c r="C224" s="55"/>
      <c r="D224" s="55"/>
    </row>
    <row r="225" spans="2:4" s="50" customFormat="1" ht="18" customHeight="1">
      <c r="B225" s="55">
        <f t="shared" si="23"/>
      </c>
      <c r="C225" s="55"/>
      <c r="D225" s="55"/>
    </row>
    <row r="226" spans="2:4" s="50" customFormat="1" ht="18" customHeight="1">
      <c r="B226" s="55">
        <f t="shared" si="23"/>
      </c>
      <c r="C226" s="55"/>
      <c r="D226" s="55"/>
    </row>
    <row r="227" spans="2:4" s="50" customFormat="1" ht="18" customHeight="1">
      <c r="B227" s="55">
        <f t="shared" si="23"/>
      </c>
      <c r="C227" s="55"/>
      <c r="D227" s="55"/>
    </row>
    <row r="228" spans="2:4" s="50" customFormat="1" ht="18" customHeight="1">
      <c r="B228" s="55">
        <f t="shared" si="23"/>
      </c>
      <c r="C228" s="55"/>
      <c r="D228" s="55"/>
    </row>
    <row r="229" spans="2:4" s="50" customFormat="1" ht="18" customHeight="1">
      <c r="B229" s="55">
        <f t="shared" si="23"/>
      </c>
      <c r="C229" s="55"/>
      <c r="D229" s="55"/>
    </row>
    <row r="230" spans="2:4" s="50" customFormat="1" ht="18" customHeight="1">
      <c r="B230" s="55">
        <f t="shared" si="23"/>
      </c>
      <c r="C230" s="55"/>
      <c r="D230" s="55"/>
    </row>
    <row r="231" spans="2:4" s="50" customFormat="1" ht="18" customHeight="1">
      <c r="B231" s="55">
        <f t="shared" si="23"/>
      </c>
      <c r="C231" s="55"/>
      <c r="D231" s="55"/>
    </row>
    <row r="232" spans="2:4" s="50" customFormat="1" ht="18" customHeight="1">
      <c r="B232" s="55">
        <f t="shared" si="23"/>
      </c>
      <c r="C232" s="55"/>
      <c r="D232" s="55"/>
    </row>
    <row r="233" spans="2:4" s="50" customFormat="1" ht="18" customHeight="1">
      <c r="B233" s="55">
        <f t="shared" si="23"/>
      </c>
      <c r="C233" s="55"/>
      <c r="D233" s="55"/>
    </row>
    <row r="234" spans="2:4" s="50" customFormat="1" ht="18" customHeight="1">
      <c r="B234" s="55">
        <f t="shared" si="23"/>
      </c>
      <c r="C234" s="55"/>
      <c r="D234" s="55"/>
    </row>
    <row r="235" spans="2:4" s="50" customFormat="1" ht="18" customHeight="1">
      <c r="B235" s="55">
        <f t="shared" si="23"/>
      </c>
      <c r="C235" s="55"/>
      <c r="D235" s="55"/>
    </row>
    <row r="236" spans="2:4" s="50" customFormat="1" ht="18" customHeight="1">
      <c r="B236" s="55">
        <f t="shared" si="23"/>
      </c>
      <c r="C236" s="55"/>
      <c r="D236" s="55"/>
    </row>
    <row r="237" spans="2:4" s="50" customFormat="1" ht="18" customHeight="1">
      <c r="B237" s="55">
        <f t="shared" si="23"/>
      </c>
      <c r="C237" s="55"/>
      <c r="D237" s="55"/>
    </row>
    <row r="238" spans="2:4" s="50" customFormat="1" ht="18" customHeight="1">
      <c r="B238" s="55">
        <f t="shared" si="23"/>
      </c>
      <c r="C238" s="55"/>
      <c r="D238" s="55"/>
    </row>
    <row r="239" spans="2:4" s="50" customFormat="1" ht="18" customHeight="1">
      <c r="B239" s="55">
        <f t="shared" si="23"/>
      </c>
      <c r="C239" s="55"/>
      <c r="D239" s="55"/>
    </row>
    <row r="240" spans="2:4" s="50" customFormat="1" ht="18" customHeight="1">
      <c r="B240" s="55">
        <f t="shared" si="23"/>
      </c>
      <c r="C240" s="55"/>
      <c r="D240" s="55"/>
    </row>
    <row r="241" spans="2:4" s="50" customFormat="1" ht="18" customHeight="1">
      <c r="B241" s="55">
        <f t="shared" si="23"/>
      </c>
      <c r="C241" s="55"/>
      <c r="D241" s="55"/>
    </row>
    <row r="242" spans="2:4" s="50" customFormat="1" ht="18" customHeight="1">
      <c r="B242" s="55">
        <f t="shared" si="23"/>
      </c>
      <c r="C242" s="55"/>
      <c r="D242" s="55"/>
    </row>
    <row r="243" spans="2:4" s="50" customFormat="1" ht="18" customHeight="1">
      <c r="B243" s="55">
        <f t="shared" si="23"/>
      </c>
      <c r="C243" s="55"/>
      <c r="D243" s="55"/>
    </row>
    <row r="244" spans="2:4" s="50" customFormat="1" ht="18" customHeight="1">
      <c r="B244" s="55">
        <f t="shared" si="23"/>
      </c>
      <c r="C244" s="55"/>
      <c r="D244" s="55"/>
    </row>
    <row r="245" spans="2:4" s="50" customFormat="1" ht="18" customHeight="1">
      <c r="B245" s="55">
        <f t="shared" si="23"/>
      </c>
      <c r="C245" s="55"/>
      <c r="D245" s="55"/>
    </row>
    <row r="246" spans="2:4" s="50" customFormat="1" ht="18" customHeight="1">
      <c r="B246" s="55">
        <f t="shared" si="23"/>
      </c>
      <c r="C246" s="55"/>
      <c r="D246" s="55"/>
    </row>
    <row r="247" spans="2:4" s="50" customFormat="1" ht="18" customHeight="1">
      <c r="B247" s="55">
        <f t="shared" si="23"/>
      </c>
      <c r="C247" s="55"/>
      <c r="D247" s="55"/>
    </row>
    <row r="248" spans="2:4" s="50" customFormat="1" ht="18" customHeight="1">
      <c r="B248" s="55">
        <f t="shared" si="23"/>
      </c>
      <c r="C248" s="55"/>
      <c r="D248" s="55"/>
    </row>
    <row r="249" spans="2:4" s="50" customFormat="1" ht="18" customHeight="1">
      <c r="B249" s="55">
        <f t="shared" si="23"/>
      </c>
      <c r="C249" s="55"/>
      <c r="D249" s="55"/>
    </row>
    <row r="250" spans="2:4" s="50" customFormat="1" ht="18" customHeight="1">
      <c r="B250" s="55">
        <f t="shared" si="23"/>
      </c>
      <c r="C250" s="55"/>
      <c r="D250" s="55"/>
    </row>
    <row r="251" spans="2:4" s="50" customFormat="1" ht="18" customHeight="1">
      <c r="B251" s="55">
        <f t="shared" si="23"/>
      </c>
      <c r="C251" s="55"/>
      <c r="D251" s="55"/>
    </row>
    <row r="252" spans="2:4" s="50" customFormat="1" ht="18" customHeight="1">
      <c r="B252" s="55">
        <f t="shared" si="23"/>
      </c>
      <c r="C252" s="55"/>
      <c r="D252" s="55"/>
    </row>
    <row r="253" spans="2:4" s="50" customFormat="1" ht="18" customHeight="1">
      <c r="B253" s="55">
        <f t="shared" si="23"/>
      </c>
      <c r="C253" s="55"/>
      <c r="D253" s="55"/>
    </row>
    <row r="254" spans="2:4" s="50" customFormat="1" ht="18" customHeight="1">
      <c r="B254" s="55">
        <f t="shared" si="23"/>
      </c>
      <c r="C254" s="55"/>
      <c r="D254" s="55"/>
    </row>
    <row r="255" spans="2:4" s="50" customFormat="1" ht="18" customHeight="1">
      <c r="B255" s="55">
        <f t="shared" si="23"/>
      </c>
      <c r="C255" s="55"/>
      <c r="D255" s="55"/>
    </row>
    <row r="256" spans="2:4" s="50" customFormat="1" ht="18" customHeight="1">
      <c r="B256" s="55">
        <f t="shared" si="23"/>
      </c>
      <c r="C256" s="55"/>
      <c r="D256" s="55"/>
    </row>
    <row r="257" spans="2:4" s="50" customFormat="1" ht="18" customHeight="1">
      <c r="B257" s="55">
        <f t="shared" si="23"/>
      </c>
      <c r="C257" s="55"/>
      <c r="D257" s="55"/>
    </row>
    <row r="258" spans="2:4" s="50" customFormat="1" ht="18" customHeight="1">
      <c r="B258" s="55">
        <f t="shared" si="23"/>
      </c>
      <c r="C258" s="55"/>
      <c r="D258" s="55"/>
    </row>
    <row r="259" spans="2:4" s="50" customFormat="1" ht="18" customHeight="1">
      <c r="B259" s="55">
        <f t="shared" si="23"/>
      </c>
      <c r="C259" s="55"/>
      <c r="D259" s="55"/>
    </row>
    <row r="260" spans="2:4" s="50" customFormat="1" ht="18" customHeight="1">
      <c r="B260" s="55">
        <f t="shared" si="23"/>
      </c>
      <c r="C260" s="55"/>
      <c r="D260" s="55"/>
    </row>
    <row r="261" spans="2:4" s="50" customFormat="1" ht="18" customHeight="1">
      <c r="B261" s="55">
        <f t="shared" si="23"/>
      </c>
      <c r="C261" s="55"/>
      <c r="D261" s="55"/>
    </row>
    <row r="262" spans="2:4" s="50" customFormat="1" ht="18" customHeight="1">
      <c r="B262" s="55">
        <f t="shared" si="23"/>
      </c>
      <c r="C262" s="55"/>
      <c r="D262" s="55"/>
    </row>
    <row r="263" spans="2:4" s="50" customFormat="1" ht="18" customHeight="1">
      <c r="B263" s="55">
        <f t="shared" si="23"/>
      </c>
      <c r="C263" s="55"/>
      <c r="D263" s="55"/>
    </row>
    <row r="264" spans="2:4" s="50" customFormat="1" ht="18" customHeight="1">
      <c r="B264" s="55">
        <f t="shared" si="23"/>
      </c>
      <c r="C264" s="55"/>
      <c r="D264" s="55"/>
    </row>
    <row r="265" spans="2:4" s="50" customFormat="1" ht="18" customHeight="1">
      <c r="B265" s="55">
        <f t="shared" si="23"/>
      </c>
      <c r="C265" s="55"/>
      <c r="D265" s="55"/>
    </row>
    <row r="266" spans="2:4" s="50" customFormat="1" ht="18" customHeight="1">
      <c r="B266" s="55">
        <f t="shared" si="23"/>
      </c>
      <c r="C266" s="55"/>
      <c r="D266" s="55"/>
    </row>
    <row r="267" spans="2:4" s="50" customFormat="1" ht="18" customHeight="1">
      <c r="B267" s="55">
        <f t="shared" si="23"/>
      </c>
      <c r="C267" s="55"/>
      <c r="D267" s="55"/>
    </row>
    <row r="268" spans="2:4" s="50" customFormat="1" ht="18" customHeight="1">
      <c r="B268" s="55">
        <f t="shared" si="23"/>
      </c>
      <c r="C268" s="55"/>
      <c r="D268" s="55"/>
    </row>
    <row r="269" spans="2:4" s="50" customFormat="1" ht="18" customHeight="1">
      <c r="B269" s="55">
        <f t="shared" si="23"/>
      </c>
      <c r="C269" s="55"/>
      <c r="D269" s="55"/>
    </row>
    <row r="270" spans="2:4" s="50" customFormat="1" ht="18" customHeight="1">
      <c r="B270" s="55">
        <f t="shared" si="23"/>
      </c>
      <c r="C270" s="55"/>
      <c r="D270" s="55"/>
    </row>
    <row r="271" spans="2:4" s="50" customFormat="1" ht="18" customHeight="1">
      <c r="B271" s="55">
        <f t="shared" si="23"/>
      </c>
      <c r="C271" s="55"/>
      <c r="D271" s="55"/>
    </row>
    <row r="272" spans="2:4" s="50" customFormat="1" ht="18" customHeight="1">
      <c r="B272" s="55">
        <f t="shared" si="23"/>
      </c>
      <c r="C272" s="55"/>
      <c r="D272" s="55"/>
    </row>
    <row r="273" spans="2:4" s="50" customFormat="1" ht="18" customHeight="1">
      <c r="B273" s="55">
        <f t="shared" si="23"/>
      </c>
      <c r="C273" s="55"/>
      <c r="D273" s="55"/>
    </row>
    <row r="274" spans="2:4" s="50" customFormat="1" ht="18" customHeight="1">
      <c r="B274" s="55">
        <f t="shared" si="23"/>
      </c>
      <c r="C274" s="55"/>
      <c r="D274" s="55"/>
    </row>
    <row r="275" spans="2:4" s="50" customFormat="1" ht="18" customHeight="1">
      <c r="B275" s="55">
        <f t="shared" si="23"/>
      </c>
      <c r="C275" s="55"/>
      <c r="D275" s="55"/>
    </row>
    <row r="276" spans="2:4" s="50" customFormat="1" ht="18" customHeight="1">
      <c r="B276" s="55">
        <f aca="true" t="shared" si="24" ref="B276:B339">Interesse.Comp</f>
      </c>
      <c r="C276" s="55"/>
      <c r="D276" s="55"/>
    </row>
    <row r="277" spans="2:4" s="50" customFormat="1" ht="18" customHeight="1">
      <c r="B277" s="55">
        <f t="shared" si="24"/>
      </c>
      <c r="C277" s="55"/>
      <c r="D277" s="55"/>
    </row>
    <row r="278" spans="2:4" s="50" customFormat="1" ht="18" customHeight="1">
      <c r="B278" s="55">
        <f t="shared" si="24"/>
      </c>
      <c r="C278" s="55"/>
      <c r="D278" s="55"/>
    </row>
    <row r="279" spans="2:4" s="50" customFormat="1" ht="18" customHeight="1">
      <c r="B279" s="55">
        <f t="shared" si="24"/>
      </c>
      <c r="C279" s="55"/>
      <c r="D279" s="55"/>
    </row>
    <row r="280" spans="2:4" s="50" customFormat="1" ht="18" customHeight="1">
      <c r="B280" s="55">
        <f t="shared" si="24"/>
      </c>
      <c r="C280" s="55"/>
      <c r="D280" s="55"/>
    </row>
    <row r="281" spans="2:4" s="50" customFormat="1" ht="18" customHeight="1">
      <c r="B281" s="55">
        <f t="shared" si="24"/>
      </c>
      <c r="C281" s="55"/>
      <c r="D281" s="55"/>
    </row>
    <row r="282" spans="2:4" s="50" customFormat="1" ht="18" customHeight="1">
      <c r="B282" s="55">
        <f t="shared" si="24"/>
      </c>
      <c r="C282" s="55"/>
      <c r="D282" s="55"/>
    </row>
    <row r="283" spans="2:4" s="50" customFormat="1" ht="18" customHeight="1">
      <c r="B283" s="55">
        <f t="shared" si="24"/>
      </c>
      <c r="C283" s="55"/>
      <c r="D283" s="55"/>
    </row>
    <row r="284" spans="2:4" s="50" customFormat="1" ht="18" customHeight="1">
      <c r="B284" s="55">
        <f t="shared" si="24"/>
      </c>
      <c r="C284" s="55"/>
      <c r="D284" s="55"/>
    </row>
    <row r="285" spans="2:4" s="50" customFormat="1" ht="18" customHeight="1">
      <c r="B285" s="55">
        <f t="shared" si="24"/>
      </c>
      <c r="C285" s="55"/>
      <c r="D285" s="55"/>
    </row>
    <row r="286" spans="2:4" s="50" customFormat="1" ht="18" customHeight="1">
      <c r="B286" s="55">
        <f t="shared" si="24"/>
      </c>
      <c r="C286" s="55"/>
      <c r="D286" s="55"/>
    </row>
    <row r="287" spans="2:4" s="50" customFormat="1" ht="18" customHeight="1">
      <c r="B287" s="55">
        <f t="shared" si="24"/>
      </c>
      <c r="C287" s="55"/>
      <c r="D287" s="55"/>
    </row>
    <row r="288" spans="2:4" s="50" customFormat="1" ht="18" customHeight="1">
      <c r="B288" s="55">
        <f t="shared" si="24"/>
      </c>
      <c r="C288" s="55"/>
      <c r="D288" s="55"/>
    </row>
    <row r="289" spans="2:4" s="50" customFormat="1" ht="18" customHeight="1">
      <c r="B289" s="55">
        <f t="shared" si="24"/>
      </c>
      <c r="C289" s="55"/>
      <c r="D289" s="55"/>
    </row>
    <row r="290" spans="2:4" s="50" customFormat="1" ht="18" customHeight="1">
      <c r="B290" s="55">
        <f t="shared" si="24"/>
      </c>
      <c r="C290" s="55"/>
      <c r="D290" s="55"/>
    </row>
    <row r="291" spans="2:4" s="50" customFormat="1" ht="18" customHeight="1">
      <c r="B291" s="55">
        <f t="shared" si="24"/>
      </c>
      <c r="C291" s="55"/>
      <c r="D291" s="55"/>
    </row>
    <row r="292" spans="2:4" s="50" customFormat="1" ht="18" customHeight="1">
      <c r="B292" s="55">
        <f t="shared" si="24"/>
      </c>
      <c r="C292" s="55"/>
      <c r="D292" s="55"/>
    </row>
    <row r="293" spans="2:4" s="50" customFormat="1" ht="18" customHeight="1">
      <c r="B293" s="55">
        <f t="shared" si="24"/>
      </c>
      <c r="C293" s="55"/>
      <c r="D293" s="55"/>
    </row>
    <row r="294" spans="2:4" s="50" customFormat="1" ht="18" customHeight="1">
      <c r="B294" s="55">
        <f t="shared" si="24"/>
      </c>
      <c r="C294" s="55"/>
      <c r="D294" s="55"/>
    </row>
    <row r="295" spans="2:4" s="50" customFormat="1" ht="18" customHeight="1">
      <c r="B295" s="55">
        <f t="shared" si="24"/>
      </c>
      <c r="C295" s="55"/>
      <c r="D295" s="55"/>
    </row>
    <row r="296" spans="2:4" s="50" customFormat="1" ht="18" customHeight="1">
      <c r="B296" s="55">
        <f t="shared" si="24"/>
      </c>
      <c r="C296" s="55"/>
      <c r="D296" s="55"/>
    </row>
    <row r="297" spans="2:4" s="50" customFormat="1" ht="18" customHeight="1">
      <c r="B297" s="55">
        <f t="shared" si="24"/>
      </c>
      <c r="C297" s="55"/>
      <c r="D297" s="55"/>
    </row>
    <row r="298" spans="2:4" s="50" customFormat="1" ht="18" customHeight="1">
      <c r="B298" s="55">
        <f t="shared" si="24"/>
      </c>
      <c r="C298" s="55"/>
      <c r="D298" s="55"/>
    </row>
    <row r="299" spans="2:4" s="50" customFormat="1" ht="18" customHeight="1">
      <c r="B299" s="55">
        <f t="shared" si="24"/>
      </c>
      <c r="C299" s="55"/>
      <c r="D299" s="55"/>
    </row>
    <row r="300" spans="2:4" s="50" customFormat="1" ht="18" customHeight="1">
      <c r="B300" s="55">
        <f t="shared" si="24"/>
      </c>
      <c r="C300" s="55"/>
      <c r="D300" s="55"/>
    </row>
    <row r="301" spans="2:4" s="50" customFormat="1" ht="18" customHeight="1">
      <c r="B301" s="55">
        <f t="shared" si="24"/>
      </c>
      <c r="C301" s="55"/>
      <c r="D301" s="55"/>
    </row>
    <row r="302" spans="2:4" s="50" customFormat="1" ht="18" customHeight="1">
      <c r="B302" s="55">
        <f t="shared" si="24"/>
      </c>
      <c r="C302" s="55"/>
      <c r="D302" s="55"/>
    </row>
    <row r="303" spans="2:4" s="50" customFormat="1" ht="18" customHeight="1">
      <c r="B303" s="55">
        <f t="shared" si="24"/>
      </c>
      <c r="C303" s="55"/>
      <c r="D303" s="55"/>
    </row>
    <row r="304" spans="2:4" s="50" customFormat="1" ht="18" customHeight="1">
      <c r="B304" s="55">
        <f t="shared" si="24"/>
      </c>
      <c r="C304" s="55"/>
      <c r="D304" s="55"/>
    </row>
    <row r="305" spans="2:4" s="50" customFormat="1" ht="18" customHeight="1">
      <c r="B305" s="55">
        <f t="shared" si="24"/>
      </c>
      <c r="C305" s="55"/>
      <c r="D305" s="55"/>
    </row>
    <row r="306" spans="2:4" s="50" customFormat="1" ht="18" customHeight="1">
      <c r="B306" s="55">
        <f t="shared" si="24"/>
      </c>
      <c r="C306" s="55"/>
      <c r="D306" s="55"/>
    </row>
    <row r="307" spans="2:4" s="50" customFormat="1" ht="18" customHeight="1">
      <c r="B307" s="55">
        <f t="shared" si="24"/>
      </c>
      <c r="C307" s="55"/>
      <c r="D307" s="55"/>
    </row>
    <row r="308" spans="2:4" s="50" customFormat="1" ht="18" customHeight="1">
      <c r="B308" s="55">
        <f t="shared" si="24"/>
      </c>
      <c r="C308" s="55"/>
      <c r="D308" s="55"/>
    </row>
    <row r="309" spans="2:4" s="50" customFormat="1" ht="18" customHeight="1">
      <c r="B309" s="55">
        <f t="shared" si="24"/>
      </c>
      <c r="C309" s="55"/>
      <c r="D309" s="55"/>
    </row>
    <row r="310" spans="2:4" s="50" customFormat="1" ht="18" customHeight="1">
      <c r="B310" s="55">
        <f t="shared" si="24"/>
      </c>
      <c r="C310" s="55"/>
      <c r="D310" s="55"/>
    </row>
    <row r="311" spans="2:4" s="50" customFormat="1" ht="18" customHeight="1">
      <c r="B311" s="55">
        <f t="shared" si="24"/>
      </c>
      <c r="C311" s="55"/>
      <c r="D311" s="55"/>
    </row>
    <row r="312" spans="2:4" s="50" customFormat="1" ht="18" customHeight="1">
      <c r="B312" s="55">
        <f t="shared" si="24"/>
      </c>
      <c r="C312" s="55"/>
      <c r="D312" s="55"/>
    </row>
    <row r="313" spans="2:4" s="50" customFormat="1" ht="18" customHeight="1">
      <c r="B313" s="55">
        <f t="shared" si="24"/>
      </c>
      <c r="C313" s="55"/>
      <c r="D313" s="55"/>
    </row>
    <row r="314" spans="2:4" s="50" customFormat="1" ht="18" customHeight="1">
      <c r="B314" s="55">
        <f t="shared" si="24"/>
      </c>
      <c r="C314" s="55"/>
      <c r="D314" s="55"/>
    </row>
    <row r="315" spans="2:4" s="50" customFormat="1" ht="18" customHeight="1">
      <c r="B315" s="55">
        <f t="shared" si="24"/>
      </c>
      <c r="C315" s="55"/>
      <c r="D315" s="55"/>
    </row>
    <row r="316" spans="2:4" s="50" customFormat="1" ht="18" customHeight="1">
      <c r="B316" s="55">
        <f t="shared" si="24"/>
      </c>
      <c r="C316" s="55"/>
      <c r="D316" s="55"/>
    </row>
    <row r="317" spans="2:4" s="50" customFormat="1" ht="18" customHeight="1">
      <c r="B317" s="55">
        <f t="shared" si="24"/>
      </c>
      <c r="C317" s="55"/>
      <c r="D317" s="55"/>
    </row>
    <row r="318" spans="2:4" s="50" customFormat="1" ht="18" customHeight="1">
      <c r="B318" s="55">
        <f t="shared" si="24"/>
      </c>
      <c r="C318" s="55"/>
      <c r="D318" s="55"/>
    </row>
    <row r="319" spans="2:4" s="50" customFormat="1" ht="18" customHeight="1">
      <c r="B319" s="55">
        <f t="shared" si="24"/>
      </c>
      <c r="C319" s="55"/>
      <c r="D319" s="55"/>
    </row>
    <row r="320" spans="2:4" s="50" customFormat="1" ht="18" customHeight="1">
      <c r="B320" s="55">
        <f t="shared" si="24"/>
      </c>
      <c r="C320" s="55"/>
      <c r="D320" s="55"/>
    </row>
    <row r="321" spans="2:4" s="50" customFormat="1" ht="18" customHeight="1">
      <c r="B321" s="55">
        <f t="shared" si="24"/>
      </c>
      <c r="C321" s="55"/>
      <c r="D321" s="55"/>
    </row>
    <row r="322" spans="2:4" s="50" customFormat="1" ht="18" customHeight="1">
      <c r="B322" s="55">
        <f t="shared" si="24"/>
      </c>
      <c r="C322" s="55"/>
      <c r="D322" s="55"/>
    </row>
    <row r="323" spans="2:4" s="50" customFormat="1" ht="18" customHeight="1">
      <c r="B323" s="55">
        <f t="shared" si="24"/>
      </c>
      <c r="C323" s="55"/>
      <c r="D323" s="55"/>
    </row>
    <row r="324" spans="2:4" s="50" customFormat="1" ht="18" customHeight="1">
      <c r="B324" s="55">
        <f t="shared" si="24"/>
      </c>
      <c r="C324" s="55"/>
      <c r="D324" s="55"/>
    </row>
    <row r="325" spans="2:4" s="50" customFormat="1" ht="18" customHeight="1">
      <c r="B325" s="55">
        <f t="shared" si="24"/>
      </c>
      <c r="C325" s="55"/>
      <c r="D325" s="55"/>
    </row>
    <row r="326" spans="2:4" s="50" customFormat="1" ht="18" customHeight="1">
      <c r="B326" s="55">
        <f t="shared" si="24"/>
      </c>
      <c r="C326" s="55"/>
      <c r="D326" s="55"/>
    </row>
    <row r="327" spans="2:4" s="50" customFormat="1" ht="18" customHeight="1">
      <c r="B327" s="55">
        <f t="shared" si="24"/>
      </c>
      <c r="C327" s="55"/>
      <c r="D327" s="55"/>
    </row>
    <row r="328" spans="2:4" s="50" customFormat="1" ht="18" customHeight="1">
      <c r="B328" s="55">
        <f t="shared" si="24"/>
      </c>
      <c r="C328" s="55"/>
      <c r="D328" s="55"/>
    </row>
    <row r="329" spans="2:4" s="50" customFormat="1" ht="18" customHeight="1">
      <c r="B329" s="55">
        <f t="shared" si="24"/>
      </c>
      <c r="C329" s="55"/>
      <c r="D329" s="55"/>
    </row>
    <row r="330" spans="2:4" s="50" customFormat="1" ht="18" customHeight="1">
      <c r="B330" s="55">
        <f t="shared" si="24"/>
      </c>
      <c r="C330" s="55"/>
      <c r="D330" s="55"/>
    </row>
    <row r="331" spans="2:4" s="50" customFormat="1" ht="18" customHeight="1">
      <c r="B331" s="55">
        <f t="shared" si="24"/>
      </c>
      <c r="C331" s="55"/>
      <c r="D331" s="55"/>
    </row>
    <row r="332" spans="2:4" s="50" customFormat="1" ht="18" customHeight="1">
      <c r="B332" s="55">
        <f t="shared" si="24"/>
      </c>
      <c r="C332" s="55"/>
      <c r="D332" s="55"/>
    </row>
    <row r="333" spans="2:4" s="50" customFormat="1" ht="18" customHeight="1">
      <c r="B333" s="55">
        <f t="shared" si="24"/>
      </c>
      <c r="C333" s="55"/>
      <c r="D333" s="55"/>
    </row>
    <row r="334" spans="2:4" s="50" customFormat="1" ht="18" customHeight="1">
      <c r="B334" s="55">
        <f t="shared" si="24"/>
      </c>
      <c r="C334" s="55"/>
      <c r="D334" s="55"/>
    </row>
    <row r="335" spans="2:4" s="50" customFormat="1" ht="18" customHeight="1">
      <c r="B335" s="55">
        <f t="shared" si="24"/>
      </c>
      <c r="C335" s="55"/>
      <c r="D335" s="55"/>
    </row>
    <row r="336" spans="2:4" s="50" customFormat="1" ht="18" customHeight="1">
      <c r="B336" s="55">
        <f t="shared" si="24"/>
      </c>
      <c r="C336" s="55"/>
      <c r="D336" s="55"/>
    </row>
    <row r="337" spans="2:4" s="50" customFormat="1" ht="18" customHeight="1">
      <c r="B337" s="55">
        <f t="shared" si="24"/>
      </c>
      <c r="C337" s="55"/>
      <c r="D337" s="55"/>
    </row>
    <row r="338" spans="2:4" s="50" customFormat="1" ht="18" customHeight="1">
      <c r="B338" s="55">
        <f t="shared" si="24"/>
      </c>
      <c r="C338" s="55"/>
      <c r="D338" s="55"/>
    </row>
    <row r="339" spans="2:4" s="50" customFormat="1" ht="18" customHeight="1">
      <c r="B339" s="55">
        <f t="shared" si="24"/>
      </c>
      <c r="C339" s="55"/>
      <c r="D339" s="55"/>
    </row>
    <row r="340" spans="2:4" s="50" customFormat="1" ht="18" customHeight="1">
      <c r="B340" s="55">
        <f aca="true" t="shared" si="25" ref="B340:B403">Interesse.Comp</f>
      </c>
      <c r="C340" s="55"/>
      <c r="D340" s="55"/>
    </row>
    <row r="341" spans="2:4" s="50" customFormat="1" ht="18" customHeight="1">
      <c r="B341" s="55">
        <f t="shared" si="25"/>
      </c>
      <c r="C341" s="55"/>
      <c r="D341" s="55"/>
    </row>
    <row r="342" spans="2:4" s="50" customFormat="1" ht="18" customHeight="1">
      <c r="B342" s="55">
        <f t="shared" si="25"/>
      </c>
      <c r="C342" s="55"/>
      <c r="D342" s="55"/>
    </row>
    <row r="343" spans="2:4" s="50" customFormat="1" ht="18" customHeight="1">
      <c r="B343" s="55">
        <f t="shared" si="25"/>
      </c>
      <c r="C343" s="55"/>
      <c r="D343" s="55"/>
    </row>
    <row r="344" spans="2:4" s="50" customFormat="1" ht="18" customHeight="1">
      <c r="B344" s="55">
        <f t="shared" si="25"/>
      </c>
      <c r="C344" s="55"/>
      <c r="D344" s="55"/>
    </row>
    <row r="345" spans="2:4" s="50" customFormat="1" ht="18" customHeight="1">
      <c r="B345" s="55">
        <f t="shared" si="25"/>
      </c>
      <c r="C345" s="55"/>
      <c r="D345" s="55"/>
    </row>
    <row r="346" spans="2:4" s="50" customFormat="1" ht="18" customHeight="1">
      <c r="B346" s="55">
        <f t="shared" si="25"/>
      </c>
      <c r="C346" s="55"/>
      <c r="D346" s="55"/>
    </row>
    <row r="347" spans="2:4" s="50" customFormat="1" ht="18" customHeight="1">
      <c r="B347" s="55">
        <f t="shared" si="25"/>
      </c>
      <c r="C347" s="55"/>
      <c r="D347" s="55"/>
    </row>
    <row r="348" spans="2:4" s="50" customFormat="1" ht="18" customHeight="1">
      <c r="B348" s="55">
        <f t="shared" si="25"/>
      </c>
      <c r="C348" s="55"/>
      <c r="D348" s="55"/>
    </row>
    <row r="349" spans="2:4" s="50" customFormat="1" ht="18" customHeight="1">
      <c r="B349" s="55">
        <f t="shared" si="25"/>
      </c>
      <c r="C349" s="55"/>
      <c r="D349" s="55"/>
    </row>
    <row r="350" spans="2:4" s="50" customFormat="1" ht="18" customHeight="1">
      <c r="B350" s="55">
        <f t="shared" si="25"/>
      </c>
      <c r="C350" s="55"/>
      <c r="D350" s="55"/>
    </row>
    <row r="351" spans="2:4" s="50" customFormat="1" ht="18" customHeight="1">
      <c r="B351" s="55">
        <f t="shared" si="25"/>
      </c>
      <c r="C351" s="55"/>
      <c r="D351" s="55"/>
    </row>
    <row r="352" spans="2:4" s="50" customFormat="1" ht="18" customHeight="1">
      <c r="B352" s="55">
        <f t="shared" si="25"/>
      </c>
      <c r="C352" s="55"/>
      <c r="D352" s="55"/>
    </row>
    <row r="353" spans="2:4" s="50" customFormat="1" ht="18" customHeight="1">
      <c r="B353" s="55">
        <f t="shared" si="25"/>
      </c>
      <c r="C353" s="55"/>
      <c r="D353" s="55"/>
    </row>
    <row r="354" spans="2:4" s="50" customFormat="1" ht="18" customHeight="1">
      <c r="B354" s="55">
        <f t="shared" si="25"/>
      </c>
      <c r="C354" s="55"/>
      <c r="D354" s="55"/>
    </row>
    <row r="355" spans="2:4" s="50" customFormat="1" ht="18" customHeight="1">
      <c r="B355" s="55">
        <f t="shared" si="25"/>
      </c>
      <c r="C355" s="55"/>
      <c r="D355" s="55"/>
    </row>
    <row r="356" spans="2:4" s="50" customFormat="1" ht="18" customHeight="1">
      <c r="B356" s="55">
        <f t="shared" si="25"/>
      </c>
      <c r="C356" s="55"/>
      <c r="D356" s="55"/>
    </row>
    <row r="357" spans="2:4" s="50" customFormat="1" ht="18" customHeight="1">
      <c r="B357" s="55">
        <f t="shared" si="25"/>
      </c>
      <c r="C357" s="55"/>
      <c r="D357" s="55"/>
    </row>
    <row r="358" spans="2:4" s="50" customFormat="1" ht="18" customHeight="1">
      <c r="B358" s="55">
        <f t="shared" si="25"/>
      </c>
      <c r="C358" s="55"/>
      <c r="D358" s="55"/>
    </row>
    <row r="359" spans="2:4" s="50" customFormat="1" ht="18" customHeight="1">
      <c r="B359" s="55">
        <f t="shared" si="25"/>
      </c>
      <c r="C359" s="55"/>
      <c r="D359" s="55"/>
    </row>
    <row r="360" spans="2:4" s="50" customFormat="1" ht="18" customHeight="1">
      <c r="B360" s="55">
        <f t="shared" si="25"/>
      </c>
      <c r="C360" s="55"/>
      <c r="D360" s="55"/>
    </row>
    <row r="361" spans="2:4" s="50" customFormat="1" ht="18" customHeight="1">
      <c r="B361" s="55">
        <f t="shared" si="25"/>
      </c>
      <c r="C361" s="55"/>
      <c r="D361" s="55"/>
    </row>
    <row r="362" spans="2:4" s="50" customFormat="1" ht="18" customHeight="1">
      <c r="B362" s="55">
        <f t="shared" si="25"/>
      </c>
      <c r="C362" s="55"/>
      <c r="D362" s="55"/>
    </row>
    <row r="363" spans="2:4" s="50" customFormat="1" ht="18" customHeight="1">
      <c r="B363" s="55">
        <f t="shared" si="25"/>
      </c>
      <c r="C363" s="55"/>
      <c r="D363" s="55"/>
    </row>
    <row r="364" spans="2:4" s="50" customFormat="1" ht="18" customHeight="1">
      <c r="B364" s="55">
        <f t="shared" si="25"/>
      </c>
      <c r="C364" s="55"/>
      <c r="D364" s="55"/>
    </row>
    <row r="365" spans="2:4" s="50" customFormat="1" ht="18" customHeight="1">
      <c r="B365" s="55">
        <f t="shared" si="25"/>
      </c>
      <c r="C365" s="55"/>
      <c r="D365" s="55"/>
    </row>
    <row r="366" spans="2:4" s="50" customFormat="1" ht="18" customHeight="1">
      <c r="B366" s="55">
        <f t="shared" si="25"/>
      </c>
      <c r="C366" s="55"/>
      <c r="D366" s="55"/>
    </row>
    <row r="367" spans="2:4" s="50" customFormat="1" ht="18" customHeight="1">
      <c r="B367" s="55">
        <f t="shared" si="25"/>
      </c>
      <c r="C367" s="55"/>
      <c r="D367" s="55"/>
    </row>
    <row r="368" spans="2:4" s="50" customFormat="1" ht="18" customHeight="1">
      <c r="B368" s="55">
        <f t="shared" si="25"/>
      </c>
      <c r="C368" s="55"/>
      <c r="D368" s="55"/>
    </row>
    <row r="369" spans="2:4" s="50" customFormat="1" ht="18" customHeight="1">
      <c r="B369" s="55">
        <f t="shared" si="25"/>
      </c>
      <c r="C369" s="55"/>
      <c r="D369" s="55"/>
    </row>
    <row r="370" spans="2:4" s="50" customFormat="1" ht="18" customHeight="1">
      <c r="B370" s="55">
        <f t="shared" si="25"/>
      </c>
      <c r="C370" s="55"/>
      <c r="D370" s="55"/>
    </row>
    <row r="371" spans="2:4" s="50" customFormat="1" ht="18" customHeight="1">
      <c r="B371" s="55">
        <f t="shared" si="25"/>
      </c>
      <c r="C371" s="55"/>
      <c r="D371" s="55"/>
    </row>
    <row r="372" spans="2:4" s="50" customFormat="1" ht="18" customHeight="1">
      <c r="B372" s="55">
        <f t="shared" si="25"/>
      </c>
      <c r="C372" s="55"/>
      <c r="D372" s="55"/>
    </row>
    <row r="373" spans="2:4" s="50" customFormat="1" ht="18" customHeight="1">
      <c r="B373" s="55">
        <f t="shared" si="25"/>
      </c>
      <c r="C373" s="55"/>
      <c r="D373" s="55"/>
    </row>
    <row r="374" spans="2:4" s="50" customFormat="1" ht="18" customHeight="1">
      <c r="B374" s="55">
        <f t="shared" si="25"/>
      </c>
      <c r="C374" s="55"/>
      <c r="D374" s="55"/>
    </row>
    <row r="375" spans="2:4" s="50" customFormat="1" ht="18" customHeight="1">
      <c r="B375" s="55">
        <f t="shared" si="25"/>
      </c>
      <c r="C375" s="55"/>
      <c r="D375" s="55"/>
    </row>
    <row r="376" spans="2:4" s="50" customFormat="1" ht="18" customHeight="1">
      <c r="B376" s="55">
        <f t="shared" si="25"/>
      </c>
      <c r="C376" s="55"/>
      <c r="D376" s="55"/>
    </row>
    <row r="377" spans="2:4" s="50" customFormat="1" ht="18" customHeight="1">
      <c r="B377" s="55">
        <f t="shared" si="25"/>
      </c>
      <c r="C377" s="55"/>
      <c r="D377" s="55"/>
    </row>
    <row r="378" spans="2:4" s="50" customFormat="1" ht="18" customHeight="1">
      <c r="B378" s="55">
        <f t="shared" si="25"/>
      </c>
      <c r="C378" s="55"/>
      <c r="D378" s="55"/>
    </row>
    <row r="379" spans="2:4" s="50" customFormat="1" ht="18" customHeight="1">
      <c r="B379" s="55">
        <f t="shared" si="25"/>
      </c>
      <c r="C379" s="55"/>
      <c r="D379" s="55"/>
    </row>
    <row r="380" spans="2:4" s="50" customFormat="1" ht="18" customHeight="1">
      <c r="B380" s="55">
        <f t="shared" si="25"/>
      </c>
      <c r="C380" s="55"/>
      <c r="D380" s="55"/>
    </row>
    <row r="381" spans="2:4" s="50" customFormat="1" ht="18" customHeight="1">
      <c r="B381" s="55">
        <f t="shared" si="25"/>
      </c>
      <c r="C381" s="55"/>
      <c r="D381" s="55"/>
    </row>
    <row r="382" spans="2:4" s="50" customFormat="1" ht="18" customHeight="1">
      <c r="B382" s="55">
        <f t="shared" si="25"/>
      </c>
      <c r="C382" s="55"/>
      <c r="D382" s="55"/>
    </row>
    <row r="383" spans="2:4" s="50" customFormat="1" ht="18" customHeight="1">
      <c r="B383" s="55">
        <f t="shared" si="25"/>
      </c>
      <c r="C383" s="55"/>
      <c r="D383" s="55"/>
    </row>
    <row r="384" spans="2:4" s="50" customFormat="1" ht="18" customHeight="1">
      <c r="B384" s="55">
        <f t="shared" si="25"/>
      </c>
      <c r="C384" s="55"/>
      <c r="D384" s="55"/>
    </row>
    <row r="385" spans="2:4" s="50" customFormat="1" ht="18" customHeight="1">
      <c r="B385" s="55">
        <f t="shared" si="25"/>
      </c>
      <c r="C385" s="55"/>
      <c r="D385" s="55"/>
    </row>
    <row r="386" spans="2:4" s="50" customFormat="1" ht="18" customHeight="1">
      <c r="B386" s="55">
        <f t="shared" si="25"/>
      </c>
      <c r="C386" s="55"/>
      <c r="D386" s="55"/>
    </row>
    <row r="387" spans="2:4" s="50" customFormat="1" ht="18" customHeight="1">
      <c r="B387" s="55">
        <f t="shared" si="25"/>
      </c>
      <c r="C387" s="55"/>
      <c r="D387" s="55"/>
    </row>
    <row r="388" spans="2:4" s="50" customFormat="1" ht="18" customHeight="1">
      <c r="B388" s="55">
        <f t="shared" si="25"/>
      </c>
      <c r="C388" s="55"/>
      <c r="D388" s="55"/>
    </row>
    <row r="389" spans="2:4" s="50" customFormat="1" ht="18" customHeight="1">
      <c r="B389" s="55">
        <f t="shared" si="25"/>
      </c>
      <c r="C389" s="55"/>
      <c r="D389" s="55"/>
    </row>
    <row r="390" spans="2:4" s="50" customFormat="1" ht="18" customHeight="1">
      <c r="B390" s="55">
        <f t="shared" si="25"/>
      </c>
      <c r="C390" s="55"/>
      <c r="D390" s="55"/>
    </row>
    <row r="391" spans="2:4" s="50" customFormat="1" ht="18" customHeight="1">
      <c r="B391" s="55">
        <f t="shared" si="25"/>
      </c>
      <c r="C391" s="55"/>
      <c r="D391" s="55"/>
    </row>
    <row r="392" spans="2:4" s="50" customFormat="1" ht="18" customHeight="1">
      <c r="B392" s="55">
        <f t="shared" si="25"/>
      </c>
      <c r="C392" s="55"/>
      <c r="D392" s="55"/>
    </row>
    <row r="393" spans="2:4" s="50" customFormat="1" ht="18" customHeight="1">
      <c r="B393" s="55">
        <f t="shared" si="25"/>
      </c>
      <c r="C393" s="55"/>
      <c r="D393" s="55"/>
    </row>
    <row r="394" spans="2:4" s="50" customFormat="1" ht="18" customHeight="1">
      <c r="B394" s="55">
        <f t="shared" si="25"/>
      </c>
      <c r="C394" s="55"/>
      <c r="D394" s="55"/>
    </row>
    <row r="395" spans="2:4" s="50" customFormat="1" ht="18" customHeight="1">
      <c r="B395" s="55">
        <f t="shared" si="25"/>
      </c>
      <c r="C395" s="55"/>
      <c r="D395" s="55"/>
    </row>
    <row r="396" spans="2:4" s="50" customFormat="1" ht="18" customHeight="1">
      <c r="B396" s="55">
        <f t="shared" si="25"/>
      </c>
      <c r="C396" s="55"/>
      <c r="D396" s="55"/>
    </row>
    <row r="397" spans="2:4" s="50" customFormat="1" ht="18" customHeight="1">
      <c r="B397" s="55">
        <f t="shared" si="25"/>
      </c>
      <c r="C397" s="55"/>
      <c r="D397" s="55"/>
    </row>
    <row r="398" spans="2:4" s="50" customFormat="1" ht="18" customHeight="1">
      <c r="B398" s="55">
        <f t="shared" si="25"/>
      </c>
      <c r="C398" s="55"/>
      <c r="D398" s="55"/>
    </row>
    <row r="399" spans="2:4" s="50" customFormat="1" ht="18" customHeight="1">
      <c r="B399" s="55">
        <f t="shared" si="25"/>
      </c>
      <c r="C399" s="55"/>
      <c r="D399" s="55"/>
    </row>
    <row r="400" spans="2:4" s="50" customFormat="1" ht="18" customHeight="1">
      <c r="B400" s="55">
        <f t="shared" si="25"/>
      </c>
      <c r="C400" s="55"/>
      <c r="D400" s="55"/>
    </row>
    <row r="401" spans="2:4" s="50" customFormat="1" ht="18" customHeight="1">
      <c r="B401" s="55">
        <f t="shared" si="25"/>
      </c>
      <c r="C401" s="55"/>
      <c r="D401" s="55"/>
    </row>
    <row r="402" spans="2:4" s="50" customFormat="1" ht="18" customHeight="1">
      <c r="B402" s="55">
        <f t="shared" si="25"/>
      </c>
      <c r="C402" s="55"/>
      <c r="D402" s="55"/>
    </row>
    <row r="403" spans="2:4" s="50" customFormat="1" ht="18" customHeight="1">
      <c r="B403" s="55">
        <f t="shared" si="25"/>
      </c>
      <c r="C403" s="55"/>
      <c r="D403" s="55"/>
    </row>
    <row r="404" spans="2:4" s="50" customFormat="1" ht="18" customHeight="1">
      <c r="B404" s="55">
        <f aca="true" t="shared" si="26" ref="B404:B467">Interesse.Comp</f>
      </c>
      <c r="C404" s="55"/>
      <c r="D404" s="55"/>
    </row>
    <row r="405" spans="2:4" s="50" customFormat="1" ht="18" customHeight="1">
      <c r="B405" s="55">
        <f t="shared" si="26"/>
      </c>
      <c r="C405" s="55"/>
      <c r="D405" s="55"/>
    </row>
    <row r="406" spans="2:4" s="50" customFormat="1" ht="18" customHeight="1">
      <c r="B406" s="55">
        <f t="shared" si="26"/>
      </c>
      <c r="C406" s="55"/>
      <c r="D406" s="55"/>
    </row>
    <row r="407" spans="2:4" s="50" customFormat="1" ht="18" customHeight="1">
      <c r="B407" s="55">
        <f t="shared" si="26"/>
      </c>
      <c r="C407" s="55"/>
      <c r="D407" s="55"/>
    </row>
    <row r="408" spans="2:4" s="50" customFormat="1" ht="18" customHeight="1">
      <c r="B408" s="55">
        <f t="shared" si="26"/>
      </c>
      <c r="C408" s="55"/>
      <c r="D408" s="55"/>
    </row>
    <row r="409" spans="2:4" s="50" customFormat="1" ht="18" customHeight="1">
      <c r="B409" s="55">
        <f t="shared" si="26"/>
      </c>
      <c r="C409" s="55"/>
      <c r="D409" s="55"/>
    </row>
    <row r="410" spans="2:4" s="50" customFormat="1" ht="18" customHeight="1">
      <c r="B410" s="55">
        <f t="shared" si="26"/>
      </c>
      <c r="C410" s="55"/>
      <c r="D410" s="55"/>
    </row>
    <row r="411" spans="2:4" s="50" customFormat="1" ht="18" customHeight="1">
      <c r="B411" s="55">
        <f t="shared" si="26"/>
      </c>
      <c r="C411" s="55"/>
      <c r="D411" s="55"/>
    </row>
    <row r="412" spans="2:4" s="50" customFormat="1" ht="18" customHeight="1">
      <c r="B412" s="55">
        <f t="shared" si="26"/>
      </c>
      <c r="C412" s="55"/>
      <c r="D412" s="55"/>
    </row>
    <row r="413" spans="2:4" s="50" customFormat="1" ht="18" customHeight="1">
      <c r="B413" s="55">
        <f t="shared" si="26"/>
      </c>
      <c r="C413" s="55"/>
      <c r="D413" s="55"/>
    </row>
    <row r="414" spans="2:4" s="50" customFormat="1" ht="18" customHeight="1">
      <c r="B414" s="55">
        <f t="shared" si="26"/>
      </c>
      <c r="C414" s="55"/>
      <c r="D414" s="55"/>
    </row>
    <row r="415" spans="2:4" s="50" customFormat="1" ht="18" customHeight="1">
      <c r="B415" s="55">
        <f t="shared" si="26"/>
      </c>
      <c r="C415" s="55"/>
      <c r="D415" s="55"/>
    </row>
    <row r="416" spans="2:4" s="50" customFormat="1" ht="18" customHeight="1">
      <c r="B416" s="55">
        <f t="shared" si="26"/>
      </c>
      <c r="C416" s="55"/>
      <c r="D416" s="55"/>
    </row>
    <row r="417" spans="2:4" s="50" customFormat="1" ht="18" customHeight="1">
      <c r="B417" s="55">
        <f t="shared" si="26"/>
      </c>
      <c r="C417" s="55"/>
      <c r="D417" s="55"/>
    </row>
    <row r="418" spans="2:4" s="50" customFormat="1" ht="18" customHeight="1">
      <c r="B418" s="55">
        <f t="shared" si="26"/>
      </c>
      <c r="C418" s="55"/>
      <c r="D418" s="55"/>
    </row>
    <row r="419" spans="2:4" s="50" customFormat="1" ht="18" customHeight="1">
      <c r="B419" s="55">
        <f t="shared" si="26"/>
      </c>
      <c r="C419" s="55"/>
      <c r="D419" s="55"/>
    </row>
    <row r="420" spans="2:4" s="50" customFormat="1" ht="18" customHeight="1">
      <c r="B420" s="55">
        <f t="shared" si="26"/>
      </c>
      <c r="C420" s="55"/>
      <c r="D420" s="55"/>
    </row>
    <row r="421" spans="2:4" s="50" customFormat="1" ht="18" customHeight="1">
      <c r="B421" s="55">
        <f t="shared" si="26"/>
      </c>
      <c r="C421" s="55"/>
      <c r="D421" s="55"/>
    </row>
    <row r="422" spans="2:4" s="50" customFormat="1" ht="18" customHeight="1">
      <c r="B422" s="55">
        <f t="shared" si="26"/>
      </c>
      <c r="C422" s="55"/>
      <c r="D422" s="55"/>
    </row>
    <row r="423" spans="2:4" s="50" customFormat="1" ht="18" customHeight="1">
      <c r="B423" s="55">
        <f t="shared" si="26"/>
      </c>
      <c r="C423" s="55"/>
      <c r="D423" s="55"/>
    </row>
    <row r="424" spans="2:4" s="50" customFormat="1" ht="18" customHeight="1">
      <c r="B424" s="55">
        <f t="shared" si="26"/>
      </c>
      <c r="C424" s="55"/>
      <c r="D424" s="55"/>
    </row>
    <row r="425" spans="2:4" s="50" customFormat="1" ht="18" customHeight="1">
      <c r="B425" s="55">
        <f t="shared" si="26"/>
      </c>
      <c r="C425" s="55"/>
      <c r="D425" s="55"/>
    </row>
    <row r="426" spans="2:4" s="50" customFormat="1" ht="18" customHeight="1">
      <c r="B426" s="55">
        <f t="shared" si="26"/>
      </c>
      <c r="C426" s="55"/>
      <c r="D426" s="55"/>
    </row>
    <row r="427" spans="2:4" s="50" customFormat="1" ht="18" customHeight="1">
      <c r="B427" s="55">
        <f t="shared" si="26"/>
      </c>
      <c r="C427" s="55"/>
      <c r="D427" s="55"/>
    </row>
    <row r="428" spans="2:4" s="50" customFormat="1" ht="18" customHeight="1">
      <c r="B428" s="55">
        <f t="shared" si="26"/>
      </c>
      <c r="C428" s="55"/>
      <c r="D428" s="55"/>
    </row>
    <row r="429" spans="2:4" s="50" customFormat="1" ht="18" customHeight="1">
      <c r="B429" s="55">
        <f t="shared" si="26"/>
      </c>
      <c r="C429" s="55"/>
      <c r="D429" s="55"/>
    </row>
    <row r="430" spans="2:4" s="50" customFormat="1" ht="18" customHeight="1">
      <c r="B430" s="55">
        <f t="shared" si="26"/>
      </c>
      <c r="C430" s="55"/>
      <c r="D430" s="55"/>
    </row>
    <row r="431" spans="2:4" s="50" customFormat="1" ht="18" customHeight="1">
      <c r="B431" s="55">
        <f t="shared" si="26"/>
      </c>
      <c r="C431" s="55"/>
      <c r="D431" s="55"/>
    </row>
    <row r="432" spans="2:4" s="50" customFormat="1" ht="18" customHeight="1">
      <c r="B432" s="55">
        <f t="shared" si="26"/>
      </c>
      <c r="C432" s="55"/>
      <c r="D432" s="55"/>
    </row>
    <row r="433" spans="2:4" s="50" customFormat="1" ht="18" customHeight="1">
      <c r="B433" s="55">
        <f t="shared" si="26"/>
      </c>
      <c r="C433" s="55"/>
      <c r="D433" s="55"/>
    </row>
    <row r="434" spans="2:4" s="50" customFormat="1" ht="18" customHeight="1">
      <c r="B434" s="55">
        <f t="shared" si="26"/>
      </c>
      <c r="C434" s="55"/>
      <c r="D434" s="55"/>
    </row>
    <row r="435" spans="2:4" s="50" customFormat="1" ht="18" customHeight="1">
      <c r="B435" s="55">
        <f t="shared" si="26"/>
      </c>
      <c r="C435" s="55"/>
      <c r="D435" s="55"/>
    </row>
    <row r="436" spans="2:4" s="50" customFormat="1" ht="18" customHeight="1">
      <c r="B436" s="55">
        <f t="shared" si="26"/>
      </c>
      <c r="C436" s="55"/>
      <c r="D436" s="55"/>
    </row>
    <row r="437" spans="2:4" s="50" customFormat="1" ht="18" customHeight="1">
      <c r="B437" s="55">
        <f t="shared" si="26"/>
      </c>
      <c r="C437" s="55"/>
      <c r="D437" s="55"/>
    </row>
    <row r="438" spans="2:4" s="50" customFormat="1" ht="18" customHeight="1">
      <c r="B438" s="55">
        <f t="shared" si="26"/>
      </c>
      <c r="C438" s="55"/>
      <c r="D438" s="55"/>
    </row>
    <row r="439" spans="2:4" s="50" customFormat="1" ht="18" customHeight="1">
      <c r="B439" s="55">
        <f t="shared" si="26"/>
      </c>
      <c r="C439" s="55"/>
      <c r="D439" s="55"/>
    </row>
    <row r="440" spans="2:4" s="50" customFormat="1" ht="18" customHeight="1">
      <c r="B440" s="55">
        <f t="shared" si="26"/>
      </c>
      <c r="C440" s="55"/>
      <c r="D440" s="55"/>
    </row>
    <row r="441" spans="2:4" s="50" customFormat="1" ht="18" customHeight="1">
      <c r="B441" s="55">
        <f t="shared" si="26"/>
      </c>
      <c r="C441" s="55"/>
      <c r="D441" s="55"/>
    </row>
    <row r="442" spans="2:4" s="50" customFormat="1" ht="18" customHeight="1">
      <c r="B442" s="55">
        <f t="shared" si="26"/>
      </c>
      <c r="C442" s="55"/>
      <c r="D442" s="55"/>
    </row>
    <row r="443" spans="2:4" s="50" customFormat="1" ht="18" customHeight="1">
      <c r="B443" s="55">
        <f t="shared" si="26"/>
      </c>
      <c r="C443" s="55"/>
      <c r="D443" s="55"/>
    </row>
    <row r="444" spans="2:4" s="50" customFormat="1" ht="18" customHeight="1">
      <c r="B444" s="55">
        <f t="shared" si="26"/>
      </c>
      <c r="C444" s="55"/>
      <c r="D444" s="55"/>
    </row>
    <row r="445" spans="2:4" s="50" customFormat="1" ht="18" customHeight="1">
      <c r="B445" s="55">
        <f t="shared" si="26"/>
      </c>
      <c r="C445" s="55"/>
      <c r="D445" s="55"/>
    </row>
    <row r="446" spans="2:4" s="50" customFormat="1" ht="18" customHeight="1">
      <c r="B446" s="55">
        <f t="shared" si="26"/>
      </c>
      <c r="C446" s="55"/>
      <c r="D446" s="55"/>
    </row>
    <row r="447" spans="2:4" s="50" customFormat="1" ht="18" customHeight="1">
      <c r="B447" s="55">
        <f t="shared" si="26"/>
      </c>
      <c r="C447" s="55"/>
      <c r="D447" s="55"/>
    </row>
    <row r="448" spans="2:4" s="50" customFormat="1" ht="18" customHeight="1">
      <c r="B448" s="55">
        <f t="shared" si="26"/>
      </c>
      <c r="C448" s="55"/>
      <c r="D448" s="55"/>
    </row>
    <row r="449" spans="2:4" s="50" customFormat="1" ht="18" customHeight="1">
      <c r="B449" s="55">
        <f t="shared" si="26"/>
      </c>
      <c r="C449" s="55"/>
      <c r="D449" s="55"/>
    </row>
    <row r="450" spans="2:4" s="50" customFormat="1" ht="18" customHeight="1">
      <c r="B450" s="55">
        <f t="shared" si="26"/>
      </c>
      <c r="C450" s="55"/>
      <c r="D450" s="55"/>
    </row>
    <row r="451" spans="2:4" s="50" customFormat="1" ht="18" customHeight="1">
      <c r="B451" s="55">
        <f t="shared" si="26"/>
      </c>
      <c r="C451" s="55"/>
      <c r="D451" s="55"/>
    </row>
    <row r="452" spans="2:4" s="50" customFormat="1" ht="18" customHeight="1">
      <c r="B452" s="55">
        <f t="shared" si="26"/>
      </c>
      <c r="C452" s="55"/>
      <c r="D452" s="55"/>
    </row>
    <row r="453" spans="2:4" s="50" customFormat="1" ht="18" customHeight="1">
      <c r="B453" s="55">
        <f t="shared" si="26"/>
      </c>
      <c r="C453" s="55"/>
      <c r="D453" s="55"/>
    </row>
    <row r="454" spans="2:4" s="50" customFormat="1" ht="18" customHeight="1">
      <c r="B454" s="55">
        <f t="shared" si="26"/>
      </c>
      <c r="C454" s="55"/>
      <c r="D454" s="55"/>
    </row>
    <row r="455" spans="2:4" s="50" customFormat="1" ht="18" customHeight="1">
      <c r="B455" s="55">
        <f t="shared" si="26"/>
      </c>
      <c r="C455" s="55"/>
      <c r="D455" s="55"/>
    </row>
    <row r="456" spans="2:4" s="50" customFormat="1" ht="18" customHeight="1">
      <c r="B456" s="55">
        <f t="shared" si="26"/>
      </c>
      <c r="C456" s="55"/>
      <c r="D456" s="55"/>
    </row>
    <row r="457" spans="2:4" s="50" customFormat="1" ht="18" customHeight="1">
      <c r="B457" s="55">
        <f t="shared" si="26"/>
      </c>
      <c r="C457" s="55"/>
      <c r="D457" s="55"/>
    </row>
    <row r="458" spans="2:4" s="50" customFormat="1" ht="18" customHeight="1">
      <c r="B458" s="55">
        <f t="shared" si="26"/>
      </c>
      <c r="C458" s="55"/>
      <c r="D458" s="55"/>
    </row>
    <row r="459" spans="2:4" s="50" customFormat="1" ht="18" customHeight="1">
      <c r="B459" s="55">
        <f t="shared" si="26"/>
      </c>
      <c r="C459" s="55"/>
      <c r="D459" s="55"/>
    </row>
    <row r="460" spans="2:4" s="50" customFormat="1" ht="18" customHeight="1">
      <c r="B460" s="55">
        <f t="shared" si="26"/>
      </c>
      <c r="C460" s="55"/>
      <c r="D460" s="55"/>
    </row>
    <row r="461" spans="2:4" s="50" customFormat="1" ht="18" customHeight="1">
      <c r="B461" s="55">
        <f t="shared" si="26"/>
      </c>
      <c r="C461" s="55"/>
      <c r="D461" s="55"/>
    </row>
    <row r="462" spans="2:4" s="50" customFormat="1" ht="18" customHeight="1">
      <c r="B462" s="55">
        <f t="shared" si="26"/>
      </c>
      <c r="C462" s="55"/>
      <c r="D462" s="55"/>
    </row>
    <row r="463" spans="2:4" s="50" customFormat="1" ht="18" customHeight="1">
      <c r="B463" s="55">
        <f t="shared" si="26"/>
      </c>
      <c r="C463" s="55"/>
      <c r="D463" s="55"/>
    </row>
    <row r="464" spans="2:4" s="50" customFormat="1" ht="18" customHeight="1">
      <c r="B464" s="55">
        <f t="shared" si="26"/>
      </c>
      <c r="C464" s="55"/>
      <c r="D464" s="55"/>
    </row>
    <row r="465" spans="2:4" s="50" customFormat="1" ht="18" customHeight="1">
      <c r="B465" s="55">
        <f t="shared" si="26"/>
      </c>
      <c r="C465" s="55"/>
      <c r="D465" s="55"/>
    </row>
    <row r="466" spans="2:4" s="50" customFormat="1" ht="18" customHeight="1">
      <c r="B466" s="55">
        <f t="shared" si="26"/>
      </c>
      <c r="C466" s="55"/>
      <c r="D466" s="55"/>
    </row>
    <row r="467" spans="2:4" s="50" customFormat="1" ht="18" customHeight="1">
      <c r="B467" s="55">
        <f t="shared" si="26"/>
      </c>
      <c r="C467" s="55"/>
      <c r="D467" s="55"/>
    </row>
    <row r="468" spans="2:4" s="50" customFormat="1" ht="18" customHeight="1">
      <c r="B468" s="55">
        <f aca="true" t="shared" si="27" ref="B468:B531">Interesse.Comp</f>
      </c>
      <c r="C468" s="55"/>
      <c r="D468" s="55"/>
    </row>
    <row r="469" spans="2:4" s="50" customFormat="1" ht="18" customHeight="1">
      <c r="B469" s="55">
        <f t="shared" si="27"/>
      </c>
      <c r="C469" s="55"/>
      <c r="D469" s="55"/>
    </row>
    <row r="470" spans="2:4" s="50" customFormat="1" ht="18" customHeight="1">
      <c r="B470" s="55">
        <f t="shared" si="27"/>
      </c>
      <c r="C470" s="55"/>
      <c r="D470" s="55"/>
    </row>
    <row r="471" spans="2:4" s="50" customFormat="1" ht="18" customHeight="1">
      <c r="B471" s="55">
        <f t="shared" si="27"/>
      </c>
      <c r="C471" s="55"/>
      <c r="D471" s="55"/>
    </row>
    <row r="472" spans="2:4" s="50" customFormat="1" ht="18" customHeight="1">
      <c r="B472" s="55">
        <f t="shared" si="27"/>
      </c>
      <c r="C472" s="55"/>
      <c r="D472" s="55"/>
    </row>
    <row r="473" spans="2:4" s="50" customFormat="1" ht="18" customHeight="1">
      <c r="B473" s="55">
        <f t="shared" si="27"/>
      </c>
      <c r="C473" s="55"/>
      <c r="D473" s="55"/>
    </row>
    <row r="474" spans="2:4" s="50" customFormat="1" ht="18" customHeight="1">
      <c r="B474" s="55">
        <f t="shared" si="27"/>
      </c>
      <c r="C474" s="55"/>
      <c r="D474" s="55"/>
    </row>
    <row r="475" spans="2:4" s="50" customFormat="1" ht="18" customHeight="1">
      <c r="B475" s="55">
        <f t="shared" si="27"/>
      </c>
      <c r="C475" s="55"/>
      <c r="D475" s="55"/>
    </row>
    <row r="476" spans="2:4" s="50" customFormat="1" ht="18" customHeight="1">
      <c r="B476" s="55">
        <f t="shared" si="27"/>
      </c>
      <c r="C476" s="55"/>
      <c r="D476" s="55"/>
    </row>
    <row r="477" spans="2:4" s="50" customFormat="1" ht="18" customHeight="1">
      <c r="B477" s="55">
        <f t="shared" si="27"/>
      </c>
      <c r="C477" s="55"/>
      <c r="D477" s="55"/>
    </row>
    <row r="478" spans="2:4" s="50" customFormat="1" ht="18" customHeight="1">
      <c r="B478" s="55">
        <f t="shared" si="27"/>
      </c>
      <c r="C478" s="55"/>
      <c r="D478" s="55"/>
    </row>
    <row r="479" spans="2:4" s="50" customFormat="1" ht="18" customHeight="1">
      <c r="B479" s="55">
        <f t="shared" si="27"/>
      </c>
      <c r="C479" s="55"/>
      <c r="D479" s="55"/>
    </row>
    <row r="480" spans="2:4" s="50" customFormat="1" ht="18" customHeight="1">
      <c r="B480" s="55">
        <f t="shared" si="27"/>
      </c>
      <c r="C480" s="55"/>
      <c r="D480" s="55"/>
    </row>
    <row r="481" spans="2:4" s="50" customFormat="1" ht="18" customHeight="1">
      <c r="B481" s="55">
        <f t="shared" si="27"/>
      </c>
      <c r="C481" s="55"/>
      <c r="D481" s="55"/>
    </row>
    <row r="482" spans="2:4" s="50" customFormat="1" ht="18" customHeight="1">
      <c r="B482" s="55">
        <f t="shared" si="27"/>
      </c>
      <c r="C482" s="55"/>
      <c r="D482" s="55"/>
    </row>
    <row r="483" spans="2:4" s="50" customFormat="1" ht="18" customHeight="1">
      <c r="B483" s="55">
        <f t="shared" si="27"/>
      </c>
      <c r="C483" s="55"/>
      <c r="D483" s="55"/>
    </row>
    <row r="484" spans="2:4" s="50" customFormat="1" ht="18" customHeight="1">
      <c r="B484" s="55">
        <f t="shared" si="27"/>
      </c>
      <c r="C484" s="55"/>
      <c r="D484" s="55"/>
    </row>
    <row r="485" spans="2:4" s="50" customFormat="1" ht="18" customHeight="1">
      <c r="B485" s="55">
        <f t="shared" si="27"/>
      </c>
      <c r="C485" s="55"/>
      <c r="D485" s="55"/>
    </row>
    <row r="486" spans="2:4" s="50" customFormat="1" ht="18" customHeight="1">
      <c r="B486" s="55">
        <f t="shared" si="27"/>
      </c>
      <c r="C486" s="55"/>
      <c r="D486" s="55"/>
    </row>
    <row r="487" spans="2:4" s="50" customFormat="1" ht="18" customHeight="1">
      <c r="B487" s="55">
        <f t="shared" si="27"/>
      </c>
      <c r="C487" s="55"/>
      <c r="D487" s="55"/>
    </row>
    <row r="488" spans="2:4" s="50" customFormat="1" ht="18" customHeight="1">
      <c r="B488" s="55">
        <f t="shared" si="27"/>
      </c>
      <c r="C488" s="55"/>
      <c r="D488" s="55"/>
    </row>
    <row r="489" spans="2:4" s="50" customFormat="1" ht="18" customHeight="1">
      <c r="B489" s="55">
        <f t="shared" si="27"/>
      </c>
      <c r="C489" s="55"/>
      <c r="D489" s="55"/>
    </row>
    <row r="490" spans="2:4" s="50" customFormat="1" ht="18" customHeight="1">
      <c r="B490" s="55">
        <f t="shared" si="27"/>
      </c>
      <c r="C490" s="55"/>
      <c r="D490" s="55"/>
    </row>
    <row r="491" spans="2:4" s="50" customFormat="1" ht="18" customHeight="1">
      <c r="B491" s="55">
        <f t="shared" si="27"/>
      </c>
      <c r="C491" s="55"/>
      <c r="D491" s="55"/>
    </row>
    <row r="492" spans="2:4" s="50" customFormat="1" ht="18" customHeight="1">
      <c r="B492" s="55">
        <f t="shared" si="27"/>
      </c>
      <c r="C492" s="55"/>
      <c r="D492" s="55"/>
    </row>
    <row r="493" spans="2:4" s="50" customFormat="1" ht="18" customHeight="1">
      <c r="B493" s="55">
        <f t="shared" si="27"/>
      </c>
      <c r="C493" s="55"/>
      <c r="D493" s="55"/>
    </row>
    <row r="494" spans="2:4" s="50" customFormat="1" ht="18" customHeight="1">
      <c r="B494" s="55">
        <f t="shared" si="27"/>
      </c>
      <c r="C494" s="55"/>
      <c r="D494" s="55"/>
    </row>
    <row r="495" spans="2:4" s="50" customFormat="1" ht="18" customHeight="1">
      <c r="B495" s="55">
        <f t="shared" si="27"/>
      </c>
      <c r="C495" s="55"/>
      <c r="D495" s="55"/>
    </row>
    <row r="496" spans="2:4" s="50" customFormat="1" ht="18" customHeight="1">
      <c r="B496" s="55">
        <f t="shared" si="27"/>
      </c>
      <c r="C496" s="55"/>
      <c r="D496" s="55"/>
    </row>
    <row r="497" spans="2:4" s="50" customFormat="1" ht="18" customHeight="1">
      <c r="B497" s="55">
        <f t="shared" si="27"/>
      </c>
      <c r="C497" s="55"/>
      <c r="D497" s="55"/>
    </row>
    <row r="498" spans="2:4" s="50" customFormat="1" ht="18" customHeight="1">
      <c r="B498" s="55">
        <f t="shared" si="27"/>
      </c>
      <c r="C498" s="55"/>
      <c r="D498" s="55"/>
    </row>
    <row r="499" spans="2:4" s="50" customFormat="1" ht="18" customHeight="1">
      <c r="B499" s="55">
        <f t="shared" si="27"/>
      </c>
      <c r="C499" s="55"/>
      <c r="D499" s="55"/>
    </row>
    <row r="500" spans="2:4" s="50" customFormat="1" ht="18" customHeight="1">
      <c r="B500" s="55">
        <f t="shared" si="27"/>
      </c>
      <c r="C500" s="55"/>
      <c r="D500" s="55"/>
    </row>
    <row r="501" spans="2:4" s="50" customFormat="1" ht="18" customHeight="1">
      <c r="B501" s="55">
        <f t="shared" si="27"/>
      </c>
      <c r="C501" s="55"/>
      <c r="D501" s="55"/>
    </row>
    <row r="502" spans="2:4" s="50" customFormat="1" ht="18" customHeight="1">
      <c r="B502" s="55">
        <f t="shared" si="27"/>
      </c>
      <c r="C502" s="55"/>
      <c r="D502" s="55"/>
    </row>
    <row r="503" spans="2:4" s="50" customFormat="1" ht="18" customHeight="1">
      <c r="B503" s="55">
        <f t="shared" si="27"/>
      </c>
      <c r="C503" s="55"/>
      <c r="D503" s="55"/>
    </row>
    <row r="504" spans="2:4" s="50" customFormat="1" ht="18" customHeight="1">
      <c r="B504" s="55">
        <f t="shared" si="27"/>
      </c>
      <c r="C504" s="55"/>
      <c r="D504" s="55"/>
    </row>
    <row r="505" spans="2:4" s="50" customFormat="1" ht="18" customHeight="1">
      <c r="B505" s="55">
        <f t="shared" si="27"/>
      </c>
      <c r="C505" s="55"/>
      <c r="D505" s="55"/>
    </row>
    <row r="506" spans="2:4" s="50" customFormat="1" ht="18" customHeight="1">
      <c r="B506" s="55">
        <f t="shared" si="27"/>
      </c>
      <c r="C506" s="55"/>
      <c r="D506" s="55"/>
    </row>
    <row r="507" spans="2:4" s="50" customFormat="1" ht="18" customHeight="1">
      <c r="B507" s="55">
        <f t="shared" si="27"/>
      </c>
      <c r="C507" s="55"/>
      <c r="D507" s="55"/>
    </row>
    <row r="508" spans="2:9" s="50" customFormat="1" ht="18" customHeight="1" hidden="1">
      <c r="B508" s="55">
        <f t="shared" si="27"/>
      </c>
      <c r="C508" s="55"/>
      <c r="D508" s="55"/>
      <c r="I508" s="57">
        <f>IF(H8=0,IF(H9=0,1,H9),1+D11*(YEAR(H8)-YEAR(#REF!))+INT(D11*(MONTH(H8)-MONTH(#REF!))/12)+IF(DAY(H8)&gt;DAY(#REF!),1))</f>
        <v>1</v>
      </c>
    </row>
    <row r="509" spans="2:9" s="50" customFormat="1" ht="18" customHeight="1" hidden="1">
      <c r="B509" s="55">
        <f t="shared" si="27"/>
      </c>
      <c r="C509" s="55"/>
      <c r="D509" s="55"/>
      <c r="I509" s="56">
        <f>IF(Pagam_registrato=0,Pagam_calcolato,Pagam_registrato)</f>
        <v>281.3526604847678</v>
      </c>
    </row>
    <row r="510" spans="2:4" s="50" customFormat="1" ht="18" customHeight="1">
      <c r="B510" s="55">
        <f t="shared" si="27"/>
      </c>
      <c r="C510" s="55"/>
      <c r="D510" s="55"/>
    </row>
    <row r="511" spans="2:4" s="50" customFormat="1" ht="18" customHeight="1">
      <c r="B511" s="55">
        <f t="shared" si="27"/>
      </c>
      <c r="C511" s="55"/>
      <c r="D511" s="55"/>
    </row>
    <row r="512" spans="2:4" s="50" customFormat="1" ht="18" customHeight="1">
      <c r="B512" s="55">
        <f t="shared" si="27"/>
      </c>
      <c r="C512" s="55"/>
      <c r="D512" s="55"/>
    </row>
    <row r="513" spans="2:4" s="50" customFormat="1" ht="18" customHeight="1">
      <c r="B513" s="55">
        <f t="shared" si="27"/>
      </c>
      <c r="C513" s="55"/>
      <c r="D513" s="55"/>
    </row>
    <row r="514" spans="2:4" s="50" customFormat="1" ht="18" customHeight="1">
      <c r="B514" s="55">
        <f t="shared" si="27"/>
      </c>
      <c r="C514" s="55"/>
      <c r="D514" s="55"/>
    </row>
    <row r="515" spans="2:4" s="50" customFormat="1" ht="18" customHeight="1">
      <c r="B515" s="55">
        <f t="shared" si="27"/>
      </c>
      <c r="C515" s="55"/>
      <c r="D515" s="55"/>
    </row>
    <row r="516" spans="2:4" s="50" customFormat="1" ht="18" customHeight="1">
      <c r="B516" s="55">
        <f t="shared" si="27"/>
      </c>
      <c r="C516" s="55"/>
      <c r="D516" s="55"/>
    </row>
    <row r="517" spans="2:4" s="50" customFormat="1" ht="18" customHeight="1">
      <c r="B517" s="55">
        <f t="shared" si="27"/>
      </c>
      <c r="C517" s="55"/>
      <c r="D517" s="55"/>
    </row>
    <row r="518" spans="2:4" s="50" customFormat="1" ht="18" customHeight="1">
      <c r="B518" s="55">
        <f t="shared" si="27"/>
      </c>
      <c r="C518" s="55"/>
      <c r="D518" s="55"/>
    </row>
    <row r="519" spans="2:4" s="50" customFormat="1" ht="18" customHeight="1">
      <c r="B519" s="55">
        <f t="shared" si="27"/>
      </c>
      <c r="C519" s="55"/>
      <c r="D519" s="55"/>
    </row>
    <row r="520" spans="2:4" s="50" customFormat="1" ht="18" customHeight="1">
      <c r="B520" s="55">
        <f t="shared" si="27"/>
      </c>
      <c r="C520" s="55"/>
      <c r="D520" s="55"/>
    </row>
    <row r="521" spans="2:4" s="50" customFormat="1" ht="18" customHeight="1">
      <c r="B521" s="55">
        <f t="shared" si="27"/>
      </c>
      <c r="C521" s="55"/>
      <c r="D521" s="55"/>
    </row>
    <row r="522" spans="2:4" s="50" customFormat="1" ht="18" customHeight="1">
      <c r="B522" s="55">
        <f t="shared" si="27"/>
      </c>
      <c r="C522" s="55"/>
      <c r="D522" s="55"/>
    </row>
    <row r="523" spans="2:4" s="50" customFormat="1" ht="18" customHeight="1">
      <c r="B523" s="55">
        <f t="shared" si="27"/>
      </c>
      <c r="C523" s="55"/>
      <c r="D523" s="55"/>
    </row>
    <row r="524" spans="2:4" s="50" customFormat="1" ht="18" customHeight="1">
      <c r="B524" s="55">
        <f t="shared" si="27"/>
      </c>
      <c r="C524" s="55"/>
      <c r="D524" s="55"/>
    </row>
    <row r="525" spans="2:4" s="50" customFormat="1" ht="18" customHeight="1">
      <c r="B525" s="55">
        <f t="shared" si="27"/>
      </c>
      <c r="C525" s="55"/>
      <c r="D525" s="55"/>
    </row>
    <row r="526" spans="2:4" s="50" customFormat="1" ht="18" customHeight="1">
      <c r="B526" s="55">
        <f t="shared" si="27"/>
      </c>
      <c r="C526" s="55"/>
      <c r="D526" s="55"/>
    </row>
    <row r="527" spans="2:4" s="50" customFormat="1" ht="18" customHeight="1">
      <c r="B527" s="55">
        <f t="shared" si="27"/>
      </c>
      <c r="C527" s="55"/>
      <c r="D527" s="55"/>
    </row>
    <row r="528" spans="2:4" s="50" customFormat="1" ht="18" customHeight="1">
      <c r="B528" s="55">
        <f t="shared" si="27"/>
      </c>
      <c r="C528" s="55"/>
      <c r="D528" s="55"/>
    </row>
    <row r="529" spans="2:4" s="50" customFormat="1" ht="18" customHeight="1">
      <c r="B529" s="55">
        <f t="shared" si="27"/>
      </c>
      <c r="C529" s="55"/>
      <c r="D529" s="55"/>
    </row>
    <row r="530" spans="2:4" s="50" customFormat="1" ht="18" customHeight="1">
      <c r="B530" s="55">
        <f t="shared" si="27"/>
      </c>
      <c r="C530" s="55"/>
      <c r="D530" s="55"/>
    </row>
    <row r="531" spans="2:4" s="50" customFormat="1" ht="18" customHeight="1">
      <c r="B531" s="55">
        <f t="shared" si="27"/>
      </c>
      <c r="C531" s="55"/>
      <c r="D531" s="55"/>
    </row>
    <row r="532" spans="2:4" s="50" customFormat="1" ht="18" customHeight="1">
      <c r="B532" s="55">
        <f aca="true" t="shared" si="28" ref="B532:B564">Interesse.Comp</f>
      </c>
      <c r="C532" s="55"/>
      <c r="D532" s="55"/>
    </row>
    <row r="533" spans="2:4" s="50" customFormat="1" ht="18" customHeight="1">
      <c r="B533" s="55">
        <f t="shared" si="28"/>
      </c>
      <c r="C533" s="55"/>
      <c r="D533" s="55"/>
    </row>
    <row r="534" spans="2:4" s="50" customFormat="1" ht="18" customHeight="1">
      <c r="B534" s="55">
        <f t="shared" si="28"/>
      </c>
      <c r="C534" s="55"/>
      <c r="D534" s="55"/>
    </row>
    <row r="535" spans="2:4" s="50" customFormat="1" ht="18" customHeight="1">
      <c r="B535" s="55">
        <f t="shared" si="28"/>
      </c>
      <c r="C535" s="55"/>
      <c r="D535" s="55"/>
    </row>
    <row r="536" spans="2:4" s="50" customFormat="1" ht="18" customHeight="1">
      <c r="B536" s="55">
        <f t="shared" si="28"/>
      </c>
      <c r="C536" s="55"/>
      <c r="D536" s="55"/>
    </row>
    <row r="537" spans="2:4" s="50" customFormat="1" ht="18" customHeight="1">
      <c r="B537" s="55">
        <f t="shared" si="28"/>
      </c>
      <c r="C537" s="55"/>
      <c r="D537" s="55"/>
    </row>
    <row r="538" spans="2:4" s="50" customFormat="1" ht="18" customHeight="1">
      <c r="B538" s="55">
        <f t="shared" si="28"/>
      </c>
      <c r="C538" s="55"/>
      <c r="D538" s="55"/>
    </row>
    <row r="539" spans="2:4" s="50" customFormat="1" ht="18" customHeight="1">
      <c r="B539" s="55">
        <f t="shared" si="28"/>
      </c>
      <c r="C539" s="55"/>
      <c r="D539" s="55"/>
    </row>
    <row r="540" spans="2:4" s="50" customFormat="1" ht="18" customHeight="1">
      <c r="B540" s="55">
        <f t="shared" si="28"/>
      </c>
      <c r="C540" s="55"/>
      <c r="D540" s="55"/>
    </row>
    <row r="541" spans="2:4" s="50" customFormat="1" ht="18" customHeight="1">
      <c r="B541" s="55">
        <f t="shared" si="28"/>
      </c>
      <c r="C541" s="55"/>
      <c r="D541" s="55"/>
    </row>
    <row r="542" spans="2:4" s="50" customFormat="1" ht="18" customHeight="1">
      <c r="B542" s="55">
        <f t="shared" si="28"/>
      </c>
      <c r="C542" s="55"/>
      <c r="D542" s="55"/>
    </row>
    <row r="543" spans="2:4" s="50" customFormat="1" ht="18" customHeight="1">
      <c r="B543" s="55">
        <f t="shared" si="28"/>
      </c>
      <c r="C543" s="55"/>
      <c r="D543" s="55"/>
    </row>
    <row r="544" spans="2:4" s="50" customFormat="1" ht="18" customHeight="1">
      <c r="B544" s="55">
        <f t="shared" si="28"/>
      </c>
      <c r="C544" s="55"/>
      <c r="D544" s="55"/>
    </row>
    <row r="545" spans="2:4" s="50" customFormat="1" ht="18" customHeight="1">
      <c r="B545" s="55">
        <f t="shared" si="28"/>
      </c>
      <c r="C545" s="55"/>
      <c r="D545" s="55"/>
    </row>
    <row r="546" spans="2:4" s="50" customFormat="1" ht="18" customHeight="1">
      <c r="B546" s="55">
        <f t="shared" si="28"/>
      </c>
      <c r="C546" s="55"/>
      <c r="D546" s="55"/>
    </row>
    <row r="547" spans="2:4" s="50" customFormat="1" ht="18" customHeight="1">
      <c r="B547" s="55">
        <f t="shared" si="28"/>
      </c>
      <c r="C547" s="55"/>
      <c r="D547" s="55"/>
    </row>
    <row r="548" spans="2:4" s="50" customFormat="1" ht="18" customHeight="1">
      <c r="B548" s="55">
        <f t="shared" si="28"/>
      </c>
      <c r="C548" s="55"/>
      <c r="D548" s="55"/>
    </row>
    <row r="549" spans="2:4" s="50" customFormat="1" ht="18" customHeight="1">
      <c r="B549" s="55">
        <f t="shared" si="28"/>
      </c>
      <c r="C549" s="55"/>
      <c r="D549" s="55"/>
    </row>
    <row r="550" spans="2:4" s="50" customFormat="1" ht="18" customHeight="1">
      <c r="B550" s="55">
        <f t="shared" si="28"/>
      </c>
      <c r="C550" s="55"/>
      <c r="D550" s="55"/>
    </row>
    <row r="551" spans="2:4" s="50" customFormat="1" ht="18" customHeight="1">
      <c r="B551" s="55">
        <f t="shared" si="28"/>
      </c>
      <c r="C551" s="55"/>
      <c r="D551" s="55"/>
    </row>
    <row r="552" spans="2:4" s="50" customFormat="1" ht="18" customHeight="1">
      <c r="B552" s="55">
        <f t="shared" si="28"/>
      </c>
      <c r="C552" s="55"/>
      <c r="D552" s="55"/>
    </row>
    <row r="553" spans="2:4" s="50" customFormat="1" ht="18" customHeight="1">
      <c r="B553" s="55">
        <f t="shared" si="28"/>
      </c>
      <c r="C553" s="55"/>
      <c r="D553" s="55"/>
    </row>
    <row r="554" spans="2:4" s="50" customFormat="1" ht="18" customHeight="1">
      <c r="B554" s="55">
        <f t="shared" si="28"/>
      </c>
      <c r="C554" s="55"/>
      <c r="D554" s="55"/>
    </row>
    <row r="555" spans="2:4" s="50" customFormat="1" ht="18" customHeight="1">
      <c r="B555" s="55">
        <f t="shared" si="28"/>
      </c>
      <c r="C555" s="55"/>
      <c r="D555" s="55"/>
    </row>
    <row r="556" spans="2:4" s="50" customFormat="1" ht="18" customHeight="1">
      <c r="B556" s="55">
        <f t="shared" si="28"/>
      </c>
      <c r="C556" s="55"/>
      <c r="D556" s="55"/>
    </row>
    <row r="557" spans="2:4" s="50" customFormat="1" ht="18" customHeight="1">
      <c r="B557" s="55">
        <f t="shared" si="28"/>
      </c>
      <c r="C557" s="55"/>
      <c r="D557" s="55"/>
    </row>
    <row r="558" spans="2:4" s="50" customFormat="1" ht="18" customHeight="1">
      <c r="B558" s="55">
        <f t="shared" si="28"/>
      </c>
      <c r="C558" s="55"/>
      <c r="D558" s="55"/>
    </row>
    <row r="559" spans="2:4" s="50" customFormat="1" ht="18" customHeight="1">
      <c r="B559" s="55">
        <f t="shared" si="28"/>
      </c>
      <c r="C559" s="55"/>
      <c r="D559" s="55"/>
    </row>
    <row r="560" spans="2:4" s="50" customFormat="1" ht="18" customHeight="1">
      <c r="B560" s="55">
        <f t="shared" si="28"/>
      </c>
      <c r="C560" s="55"/>
      <c r="D560" s="55"/>
    </row>
    <row r="561" spans="2:4" s="50" customFormat="1" ht="18" customHeight="1">
      <c r="B561" s="55">
        <f t="shared" si="28"/>
      </c>
      <c r="C561" s="55"/>
      <c r="D561" s="55"/>
    </row>
    <row r="562" spans="2:4" s="50" customFormat="1" ht="18" customHeight="1">
      <c r="B562" s="55">
        <f t="shared" si="28"/>
      </c>
      <c r="C562" s="55"/>
      <c r="D562" s="55"/>
    </row>
    <row r="563" spans="2:4" s="50" customFormat="1" ht="18" customHeight="1">
      <c r="B563" s="55">
        <f t="shared" si="28"/>
      </c>
      <c r="C563" s="55"/>
      <c r="D563" s="55"/>
    </row>
    <row r="564" spans="2:4" s="50" customFormat="1" ht="18" customHeight="1">
      <c r="B564" s="55">
        <f t="shared" si="28"/>
      </c>
      <c r="C564" s="55"/>
      <c r="D564" s="55"/>
    </row>
    <row r="565" spans="2:4" s="50" customFormat="1" ht="18" customHeight="1">
      <c r="B565" s="55"/>
      <c r="C565" s="55"/>
      <c r="D565" s="55"/>
    </row>
    <row r="566" spans="2:4" s="50" customFormat="1" ht="18" customHeight="1">
      <c r="B566" s="55"/>
      <c r="C566" s="55"/>
      <c r="D566" s="55"/>
    </row>
    <row r="567" s="50" customFormat="1" ht="18" customHeight="1"/>
    <row r="568" s="50" customFormat="1" ht="18" customHeight="1"/>
    <row r="569" s="50" customFormat="1" ht="18" customHeight="1"/>
    <row r="570" s="50" customFormat="1" ht="18" customHeight="1"/>
    <row r="571" s="50" customFormat="1" ht="18" customHeight="1"/>
    <row r="572" s="50" customFormat="1" ht="18" customHeight="1"/>
    <row r="573" s="50" customFormat="1" ht="18" customHeight="1"/>
    <row r="574" s="50" customFormat="1" ht="18" customHeight="1"/>
    <row r="575" s="50" customFormat="1" ht="18" customHeight="1"/>
    <row r="576" s="50" customFormat="1" ht="18" customHeight="1"/>
    <row r="577" s="50" customFormat="1" ht="18" customHeight="1"/>
    <row r="578" s="50" customFormat="1" ht="18" customHeight="1"/>
    <row r="579" s="50" customFormat="1" ht="18" customHeight="1"/>
    <row r="580" s="50" customFormat="1" ht="18" customHeight="1"/>
    <row r="581" s="50" customFormat="1" ht="18" customHeight="1"/>
    <row r="582" s="50" customFormat="1" ht="18" customHeight="1"/>
    <row r="583" s="50" customFormat="1" ht="18" customHeight="1"/>
    <row r="584" s="50" customFormat="1" ht="18" customHeight="1"/>
    <row r="585" s="50" customFormat="1" ht="18" customHeight="1"/>
    <row r="586" s="50" customFormat="1" ht="18" customHeight="1"/>
    <row r="587" s="50" customFormat="1" ht="18" customHeight="1"/>
    <row r="588" s="50" customFormat="1" ht="18" customHeight="1"/>
    <row r="589" s="50" customFormat="1" ht="18" customHeight="1"/>
    <row r="590" s="50" customFormat="1" ht="18" customHeight="1"/>
    <row r="591" s="50" customFormat="1" ht="18" customHeight="1"/>
    <row r="592" s="50" customFormat="1" ht="18" customHeight="1"/>
    <row r="593" s="50" customFormat="1" ht="18" customHeight="1"/>
    <row r="594" s="50" customFormat="1" ht="18" customHeight="1"/>
    <row r="595" s="50" customFormat="1" ht="18" customHeight="1"/>
    <row r="596" s="50" customFormat="1" ht="18" customHeight="1"/>
    <row r="597" s="50" customFormat="1" ht="18" customHeight="1"/>
    <row r="598" s="50" customFormat="1" ht="18" customHeight="1"/>
    <row r="599" s="50" customFormat="1" ht="18" customHeight="1"/>
    <row r="600" s="50" customFormat="1" ht="18" customHeight="1"/>
    <row r="601" s="50" customFormat="1" ht="18" customHeight="1"/>
    <row r="602" s="50" customFormat="1" ht="18" customHeight="1"/>
    <row r="603" s="50" customFormat="1" ht="18" customHeight="1"/>
    <row r="604" s="50" customFormat="1" ht="18" customHeight="1"/>
    <row r="605" s="50" customFormat="1" ht="18" customHeight="1"/>
    <row r="606" s="50" customFormat="1" ht="18" customHeight="1"/>
    <row r="607" s="50" customFormat="1" ht="18" customHeight="1"/>
    <row r="608" s="50" customFormat="1" ht="18" customHeight="1"/>
    <row r="609" s="50" customFormat="1" ht="18" customHeight="1"/>
    <row r="610" s="50" customFormat="1" ht="18" customHeight="1"/>
    <row r="611" s="50" customFormat="1" ht="18" customHeight="1"/>
    <row r="612" s="50" customFormat="1" ht="18" customHeight="1"/>
    <row r="613" s="50" customFormat="1" ht="18" customHeight="1"/>
    <row r="614" s="50" customFormat="1" ht="18" customHeight="1"/>
    <row r="615" s="50" customFormat="1" ht="18" customHeight="1"/>
    <row r="616" s="50" customFormat="1" ht="18" customHeight="1"/>
    <row r="617" s="50" customFormat="1" ht="18" customHeight="1"/>
    <row r="618" s="50" customFormat="1" ht="18" customHeight="1"/>
    <row r="619" s="50" customFormat="1" ht="18" customHeight="1"/>
    <row r="620" s="50" customFormat="1" ht="18" customHeight="1"/>
    <row r="621" s="50" customFormat="1" ht="18" customHeight="1"/>
    <row r="622" s="50" customFormat="1" ht="18" customHeight="1"/>
    <row r="623" s="50" customFormat="1" ht="18" customHeight="1"/>
    <row r="624" s="50" customFormat="1" ht="18" customHeight="1"/>
    <row r="625" s="50" customFormat="1" ht="18" customHeight="1"/>
    <row r="626" s="50" customFormat="1" ht="18" customHeight="1"/>
    <row r="627" s="50" customFormat="1" ht="18" customHeight="1"/>
    <row r="628" s="50" customFormat="1" ht="18" customHeight="1"/>
    <row r="629" s="50" customFormat="1" ht="18" customHeight="1"/>
    <row r="630" s="50" customFormat="1" ht="18" customHeight="1"/>
    <row r="631" s="50" customFormat="1" ht="18" customHeight="1"/>
    <row r="632" s="39" customFormat="1" ht="15" customHeight="1"/>
    <row r="633" s="39" customFormat="1" ht="15" customHeight="1"/>
    <row r="634" s="39" customFormat="1" ht="15" customHeight="1"/>
    <row r="635" s="39" customFormat="1" ht="15" customHeight="1"/>
    <row r="636" s="39" customFormat="1" ht="15" customHeight="1"/>
    <row r="637" s="39" customFormat="1" ht="15" customHeight="1"/>
    <row r="638" s="39" customFormat="1" ht="15" customHeight="1"/>
    <row r="639" s="39" customFormat="1" ht="15" customHeight="1"/>
    <row r="640" s="39" customFormat="1" ht="15" customHeight="1"/>
    <row r="641" s="39" customFormat="1" ht="15" customHeight="1"/>
    <row r="642" s="39" customFormat="1" ht="15" customHeight="1"/>
    <row r="643" s="39" customFormat="1" ht="15" customHeight="1"/>
    <row r="644" s="39" customFormat="1" ht="15" customHeight="1"/>
    <row r="645" s="39" customFormat="1" ht="15" customHeight="1"/>
    <row r="646" s="39" customFormat="1" ht="15" customHeight="1"/>
    <row r="647" s="39" customFormat="1" ht="15" customHeight="1"/>
    <row r="648" s="39" customFormat="1" ht="15" customHeight="1"/>
    <row r="649" s="39" customFormat="1" ht="15" customHeight="1"/>
    <row r="650" s="39" customFormat="1" ht="15" customHeight="1"/>
    <row r="651" s="39" customFormat="1" ht="15" customHeight="1"/>
    <row r="652" s="39" customFormat="1" ht="15" customHeight="1"/>
    <row r="653" s="39" customFormat="1" ht="15" customHeight="1"/>
    <row r="654" s="39" customFormat="1" ht="15" customHeight="1"/>
    <row r="655" s="39" customFormat="1" ht="15" customHeight="1"/>
    <row r="656" s="39" customFormat="1" ht="15" customHeight="1"/>
    <row r="657" s="39" customFormat="1" ht="15" customHeight="1"/>
    <row r="658" s="39" customFormat="1" ht="15" customHeight="1"/>
    <row r="659" s="39" customFormat="1" ht="15" customHeight="1"/>
    <row r="660" s="39" customFormat="1" ht="15" customHeight="1"/>
    <row r="661" s="39" customFormat="1" ht="15" customHeight="1"/>
    <row r="662" s="39" customFormat="1" ht="15" customHeight="1"/>
    <row r="663" s="39" customFormat="1" ht="15" customHeight="1"/>
    <row r="664" s="39" customFormat="1" ht="15" customHeight="1"/>
    <row r="665" s="39" customFormat="1" ht="15" customHeight="1"/>
    <row r="666" spans="2:7" ht="12.75">
      <c r="B666" s="1"/>
      <c r="G666" s="1"/>
    </row>
    <row r="667" spans="2:7" ht="12.75">
      <c r="B667" s="1"/>
      <c r="G667" s="1"/>
    </row>
    <row r="668" spans="2:7" ht="12.75">
      <c r="B668" s="1"/>
      <c r="G668" s="1"/>
    </row>
    <row r="669" spans="2:7" ht="12.75">
      <c r="B669" s="1"/>
      <c r="G669" s="1"/>
    </row>
    <row r="670" spans="2:7" ht="12.75">
      <c r="B670" s="1"/>
      <c r="G670" s="1"/>
    </row>
    <row r="671" spans="2:7" ht="12.75">
      <c r="B671" s="1"/>
      <c r="G671" s="1"/>
    </row>
    <row r="672" spans="2:7" ht="12.75">
      <c r="B672" s="1"/>
      <c r="G672" s="1"/>
    </row>
    <row r="673" spans="2:7" ht="12.75">
      <c r="B673" s="1"/>
      <c r="G673" s="1"/>
    </row>
    <row r="674" spans="2:7" ht="12.75">
      <c r="B674" s="1"/>
      <c r="G674" s="1"/>
    </row>
    <row r="675" spans="2:7" ht="12.75">
      <c r="B675" s="36"/>
      <c r="C675" s="37"/>
      <c r="D675" s="37"/>
      <c r="E675" s="37"/>
      <c r="F675" s="37"/>
      <c r="G675" s="38"/>
    </row>
    <row r="676" spans="2:7" ht="12.75">
      <c r="B676" s="36"/>
      <c r="C676" s="37"/>
      <c r="D676" s="37"/>
      <c r="E676" s="37"/>
      <c r="F676" s="37"/>
      <c r="G676" s="38"/>
    </row>
    <row r="677" spans="2:7" ht="12.75">
      <c r="B677" s="36"/>
      <c r="C677" s="37"/>
      <c r="D677" s="37"/>
      <c r="E677" s="37"/>
      <c r="F677" s="37"/>
      <c r="G677" s="38"/>
    </row>
    <row r="678" spans="2:7" ht="12.75">
      <c r="B678" s="36"/>
      <c r="C678" s="37"/>
      <c r="D678" s="37"/>
      <c r="E678" s="37"/>
      <c r="F678" s="37"/>
      <c r="G678" s="38"/>
    </row>
    <row r="679" spans="2:7" ht="12.75">
      <c r="B679" s="36"/>
      <c r="C679" s="37"/>
      <c r="D679" s="37"/>
      <c r="E679" s="37"/>
      <c r="F679" s="37"/>
      <c r="G679" s="38"/>
    </row>
    <row r="680" spans="2:7" ht="12.75">
      <c r="B680" s="36"/>
      <c r="C680" s="37"/>
      <c r="D680" s="37"/>
      <c r="E680" s="37"/>
      <c r="F680" s="37"/>
      <c r="G680" s="38"/>
    </row>
    <row r="681" spans="2:7" ht="12.75">
      <c r="B681" s="36"/>
      <c r="C681" s="37"/>
      <c r="D681" s="37"/>
      <c r="E681" s="37"/>
      <c r="F681" s="37"/>
      <c r="G681" s="38"/>
    </row>
    <row r="682" spans="2:7" ht="12.75">
      <c r="B682" s="36"/>
      <c r="C682" s="37"/>
      <c r="D682" s="37"/>
      <c r="E682" s="37"/>
      <c r="F682" s="37"/>
      <c r="G682" s="38"/>
    </row>
    <row r="683" spans="2:7" ht="12.75">
      <c r="B683" s="36"/>
      <c r="C683" s="37"/>
      <c r="D683" s="37"/>
      <c r="E683" s="37"/>
      <c r="F683" s="37"/>
      <c r="G683" s="38"/>
    </row>
    <row r="684" spans="2:7" ht="12.75">
      <c r="B684" s="36"/>
      <c r="C684" s="37"/>
      <c r="D684" s="37"/>
      <c r="E684" s="37"/>
      <c r="F684" s="37"/>
      <c r="G684" s="38"/>
    </row>
    <row r="685" spans="2:7" ht="12.75">
      <c r="B685" s="36"/>
      <c r="C685" s="37"/>
      <c r="D685" s="37"/>
      <c r="E685" s="37"/>
      <c r="F685" s="37"/>
      <c r="G685" s="38"/>
    </row>
    <row r="686" spans="2:7" ht="12.75">
      <c r="B686" s="36"/>
      <c r="C686" s="37"/>
      <c r="D686" s="37"/>
      <c r="E686" s="37"/>
      <c r="F686" s="37"/>
      <c r="G686" s="38"/>
    </row>
    <row r="687" spans="2:7" ht="12.75">
      <c r="B687" s="36"/>
      <c r="C687" s="37"/>
      <c r="D687" s="37"/>
      <c r="E687" s="37"/>
      <c r="F687" s="37"/>
      <c r="G687" s="38"/>
    </row>
    <row r="688" spans="2:7" ht="12.75">
      <c r="B688" s="36"/>
      <c r="C688" s="37"/>
      <c r="D688" s="37"/>
      <c r="E688" s="37"/>
      <c r="F688" s="37"/>
      <c r="G688" s="38"/>
    </row>
    <row r="689" spans="2:7" ht="12.75">
      <c r="B689" s="36"/>
      <c r="C689" s="37"/>
      <c r="D689" s="37"/>
      <c r="E689" s="37"/>
      <c r="F689" s="37"/>
      <c r="G689" s="38"/>
    </row>
    <row r="690" spans="2:7" ht="12.75">
      <c r="B690" s="36"/>
      <c r="C690" s="37"/>
      <c r="D690" s="37"/>
      <c r="E690" s="37"/>
      <c r="F690" s="37"/>
      <c r="G690" s="38"/>
    </row>
    <row r="691" spans="2:7" ht="12.75">
      <c r="B691" s="36"/>
      <c r="C691" s="37"/>
      <c r="D691" s="37"/>
      <c r="E691" s="37"/>
      <c r="F691" s="37"/>
      <c r="G691" s="38"/>
    </row>
    <row r="692" spans="2:7" ht="12.75">
      <c r="B692" s="36"/>
      <c r="C692" s="37"/>
      <c r="D692" s="37"/>
      <c r="E692" s="37"/>
      <c r="F692" s="37"/>
      <c r="G692" s="38"/>
    </row>
    <row r="693" spans="2:7" ht="12.75">
      <c r="B693" s="36"/>
      <c r="C693" s="37"/>
      <c r="D693" s="37"/>
      <c r="E693" s="37"/>
      <c r="F693" s="37"/>
      <c r="G693" s="38"/>
    </row>
    <row r="694" spans="2:7" ht="12.75">
      <c r="B694" s="36"/>
      <c r="C694" s="37"/>
      <c r="D694" s="37"/>
      <c r="E694" s="37"/>
      <c r="F694" s="37"/>
      <c r="G694" s="38"/>
    </row>
    <row r="695" spans="2:7" ht="12.75">
      <c r="B695" s="36"/>
      <c r="C695" s="37"/>
      <c r="D695" s="37"/>
      <c r="E695" s="37"/>
      <c r="F695" s="37"/>
      <c r="G695" s="38"/>
    </row>
    <row r="696" spans="2:7" ht="12.75">
      <c r="B696" s="36"/>
      <c r="C696" s="37"/>
      <c r="D696" s="37"/>
      <c r="E696" s="37"/>
      <c r="F696" s="37"/>
      <c r="G696" s="38"/>
    </row>
    <row r="697" spans="2:7" ht="12.75">
      <c r="B697" s="36"/>
      <c r="C697" s="37"/>
      <c r="D697" s="37"/>
      <c r="E697" s="37"/>
      <c r="F697" s="37"/>
      <c r="G697" s="38"/>
    </row>
    <row r="698" spans="2:7" ht="12.75">
      <c r="B698" s="36"/>
      <c r="C698" s="37"/>
      <c r="D698" s="37"/>
      <c r="E698" s="37"/>
      <c r="F698" s="37"/>
      <c r="G698" s="38"/>
    </row>
    <row r="699" spans="2:7" ht="12.75">
      <c r="B699" s="36"/>
      <c r="C699" s="37"/>
      <c r="D699" s="37"/>
      <c r="E699" s="37"/>
      <c r="F699" s="37"/>
      <c r="G699" s="38"/>
    </row>
    <row r="700" spans="2:7" ht="12.75">
      <c r="B700" s="36"/>
      <c r="C700" s="37"/>
      <c r="D700" s="37"/>
      <c r="E700" s="37"/>
      <c r="F700" s="37"/>
      <c r="G700" s="38"/>
    </row>
    <row r="701" spans="2:7" ht="12.75">
      <c r="B701" s="36"/>
      <c r="C701" s="37"/>
      <c r="D701" s="37"/>
      <c r="E701" s="37"/>
      <c r="F701" s="37"/>
      <c r="G701" s="38"/>
    </row>
    <row r="702" spans="2:7" ht="12.75">
      <c r="B702" s="36"/>
      <c r="C702" s="37"/>
      <c r="D702" s="37"/>
      <c r="E702" s="37"/>
      <c r="F702" s="37"/>
      <c r="G702" s="38"/>
    </row>
    <row r="703" spans="2:7" ht="12.75">
      <c r="B703" s="36"/>
      <c r="C703" s="37"/>
      <c r="D703" s="37"/>
      <c r="E703" s="37"/>
      <c r="F703" s="37"/>
      <c r="G703" s="38"/>
    </row>
    <row r="704" spans="2:7" ht="12.75">
      <c r="B704" s="36"/>
      <c r="C704" s="37"/>
      <c r="D704" s="37"/>
      <c r="E704" s="37"/>
      <c r="F704" s="37"/>
      <c r="G704" s="38"/>
    </row>
    <row r="705" spans="2:7" ht="12.75">
      <c r="B705" s="36"/>
      <c r="C705" s="37"/>
      <c r="D705" s="37"/>
      <c r="E705" s="37"/>
      <c r="F705" s="37"/>
      <c r="G705" s="38"/>
    </row>
    <row r="706" spans="2:7" ht="12.75">
      <c r="B706" s="36"/>
      <c r="C706" s="37"/>
      <c r="D706" s="37"/>
      <c r="E706" s="37"/>
      <c r="F706" s="37"/>
      <c r="G706" s="38"/>
    </row>
    <row r="707" spans="2:7" ht="12.75">
      <c r="B707" s="36"/>
      <c r="C707" s="37"/>
      <c r="D707" s="37"/>
      <c r="E707" s="37"/>
      <c r="F707" s="37"/>
      <c r="G707" s="38"/>
    </row>
    <row r="708" spans="2:7" ht="12.75">
      <c r="B708" s="36"/>
      <c r="C708" s="37"/>
      <c r="D708" s="37"/>
      <c r="E708" s="37"/>
      <c r="F708" s="37"/>
      <c r="G708" s="38"/>
    </row>
    <row r="709" spans="2:7" ht="12.75">
      <c r="B709" s="36"/>
      <c r="C709" s="37"/>
      <c r="D709" s="37"/>
      <c r="E709" s="37"/>
      <c r="F709" s="37"/>
      <c r="G709" s="38"/>
    </row>
    <row r="710" spans="2:7" ht="12.75">
      <c r="B710" s="36"/>
      <c r="C710" s="37"/>
      <c r="D710" s="37"/>
      <c r="E710" s="37"/>
      <c r="F710" s="37"/>
      <c r="G710" s="38"/>
    </row>
    <row r="711" spans="2:7" ht="12.75">
      <c r="B711" s="36"/>
      <c r="C711" s="37"/>
      <c r="D711" s="37"/>
      <c r="E711" s="37"/>
      <c r="F711" s="37"/>
      <c r="G711" s="38"/>
    </row>
    <row r="712" spans="2:7" ht="12.75">
      <c r="B712" s="36"/>
      <c r="C712" s="37"/>
      <c r="D712" s="37"/>
      <c r="E712" s="37"/>
      <c r="F712" s="37"/>
      <c r="G712" s="38"/>
    </row>
    <row r="713" spans="2:7" ht="12.75">
      <c r="B713" s="36"/>
      <c r="C713" s="37"/>
      <c r="D713" s="37"/>
      <c r="E713" s="37"/>
      <c r="F713" s="37"/>
      <c r="G713" s="38"/>
    </row>
    <row r="714" spans="2:7" ht="12.75">
      <c r="B714" s="36"/>
      <c r="C714" s="37"/>
      <c r="D714" s="37"/>
      <c r="E714" s="37"/>
      <c r="F714" s="37"/>
      <c r="G714" s="38"/>
    </row>
    <row r="715" spans="2:7" ht="12.75">
      <c r="B715" s="36"/>
      <c r="C715" s="37"/>
      <c r="D715" s="37"/>
      <c r="E715" s="37"/>
      <c r="F715" s="37"/>
      <c r="G715" s="38"/>
    </row>
    <row r="716" spans="2:7" ht="12.75">
      <c r="B716" s="36"/>
      <c r="C716" s="37"/>
      <c r="D716" s="37"/>
      <c r="E716" s="37"/>
      <c r="F716" s="37"/>
      <c r="G716" s="38"/>
    </row>
    <row r="717" spans="2:7" ht="12.75">
      <c r="B717" s="36"/>
      <c r="C717" s="37"/>
      <c r="D717" s="37"/>
      <c r="E717" s="37"/>
      <c r="F717" s="37"/>
      <c r="G717" s="38"/>
    </row>
    <row r="718" spans="2:7" ht="12.75">
      <c r="B718" s="36"/>
      <c r="C718" s="37"/>
      <c r="D718" s="37"/>
      <c r="E718" s="37"/>
      <c r="F718" s="37"/>
      <c r="G718" s="38"/>
    </row>
    <row r="719" spans="2:7" ht="12.75">
      <c r="B719" s="36"/>
      <c r="C719" s="37"/>
      <c r="D719" s="37"/>
      <c r="E719" s="37"/>
      <c r="F719" s="37"/>
      <c r="G719" s="38"/>
    </row>
    <row r="720" spans="2:7" ht="12.75">
      <c r="B720" s="36"/>
      <c r="C720" s="37"/>
      <c r="D720" s="37"/>
      <c r="E720" s="37"/>
      <c r="F720" s="37"/>
      <c r="G720" s="38"/>
    </row>
    <row r="721" spans="2:7" ht="12.75">
      <c r="B721" s="36"/>
      <c r="C721" s="37"/>
      <c r="D721" s="37"/>
      <c r="E721" s="37"/>
      <c r="F721" s="37"/>
      <c r="G721" s="38"/>
    </row>
    <row r="722" spans="2:7" ht="12.75">
      <c r="B722" s="36"/>
      <c r="C722" s="37"/>
      <c r="D722" s="37"/>
      <c r="E722" s="37"/>
      <c r="F722" s="37"/>
      <c r="G722" s="38"/>
    </row>
    <row r="723" spans="2:7" ht="12.75">
      <c r="B723" s="36"/>
      <c r="C723" s="37"/>
      <c r="D723" s="37"/>
      <c r="E723" s="37"/>
      <c r="F723" s="37"/>
      <c r="G723" s="38"/>
    </row>
    <row r="724" spans="2:7" ht="12.75">
      <c r="B724" s="36"/>
      <c r="C724" s="37"/>
      <c r="D724" s="37"/>
      <c r="E724" s="37"/>
      <c r="F724" s="37"/>
      <c r="G724" s="38"/>
    </row>
    <row r="725" spans="2:7" ht="12.75">
      <c r="B725" s="36"/>
      <c r="C725" s="37"/>
      <c r="D725" s="37"/>
      <c r="E725" s="37"/>
      <c r="F725" s="37"/>
      <c r="G725" s="38"/>
    </row>
    <row r="726" spans="2:7" ht="12.75">
      <c r="B726" s="36"/>
      <c r="C726" s="37"/>
      <c r="D726" s="37"/>
      <c r="E726" s="37"/>
      <c r="F726" s="37"/>
      <c r="G726" s="38"/>
    </row>
    <row r="727" spans="2:7" ht="12.75">
      <c r="B727" s="36"/>
      <c r="C727" s="37"/>
      <c r="D727" s="37"/>
      <c r="E727" s="37"/>
      <c r="F727" s="37"/>
      <c r="G727" s="38"/>
    </row>
    <row r="728" spans="2:7" ht="12.75">
      <c r="B728" s="36"/>
      <c r="C728" s="37"/>
      <c r="D728" s="37"/>
      <c r="E728" s="37"/>
      <c r="F728" s="37"/>
      <c r="G728" s="38"/>
    </row>
    <row r="729" spans="2:7" ht="12.75">
      <c r="B729" s="36"/>
      <c r="C729" s="37"/>
      <c r="D729" s="37"/>
      <c r="E729" s="37"/>
      <c r="F729" s="37"/>
      <c r="G729" s="38"/>
    </row>
    <row r="730" spans="2:7" ht="12.75">
      <c r="B730" s="36"/>
      <c r="C730" s="37"/>
      <c r="D730" s="37"/>
      <c r="E730" s="37"/>
      <c r="F730" s="37"/>
      <c r="G730" s="38"/>
    </row>
    <row r="731" spans="2:7" ht="12.75">
      <c r="B731" s="36"/>
      <c r="C731" s="37"/>
      <c r="D731" s="37"/>
      <c r="E731" s="37"/>
      <c r="F731" s="37"/>
      <c r="G731" s="38"/>
    </row>
    <row r="732" spans="2:7" ht="12.75">
      <c r="B732" s="36"/>
      <c r="C732" s="37"/>
      <c r="D732" s="37"/>
      <c r="E732" s="37"/>
      <c r="F732" s="37"/>
      <c r="G732" s="38"/>
    </row>
    <row r="733" spans="2:7" ht="12.75">
      <c r="B733" s="36"/>
      <c r="C733" s="37"/>
      <c r="D733" s="37"/>
      <c r="E733" s="37"/>
      <c r="F733" s="37"/>
      <c r="G733" s="38"/>
    </row>
    <row r="734" spans="2:7" ht="12.75">
      <c r="B734" s="36"/>
      <c r="C734" s="37"/>
      <c r="D734" s="37"/>
      <c r="E734" s="37"/>
      <c r="F734" s="37"/>
      <c r="G734" s="38"/>
    </row>
    <row r="735" spans="2:7" ht="12.75">
      <c r="B735" s="36"/>
      <c r="C735" s="37"/>
      <c r="D735" s="37"/>
      <c r="E735" s="37"/>
      <c r="F735" s="37"/>
      <c r="G735" s="38"/>
    </row>
    <row r="736" spans="2:7" ht="12.75">
      <c r="B736" s="36"/>
      <c r="C736" s="37"/>
      <c r="D736" s="37"/>
      <c r="E736" s="37"/>
      <c r="F736" s="37"/>
      <c r="G736" s="38"/>
    </row>
    <row r="737" spans="2:7" ht="12.75">
      <c r="B737" s="36"/>
      <c r="C737" s="37"/>
      <c r="D737" s="37"/>
      <c r="E737" s="37"/>
      <c r="F737" s="37"/>
      <c r="G737" s="38"/>
    </row>
    <row r="738" spans="2:7" ht="12.75">
      <c r="B738" s="36"/>
      <c r="C738" s="37"/>
      <c r="D738" s="37"/>
      <c r="E738" s="37"/>
      <c r="F738" s="37"/>
      <c r="G738" s="38"/>
    </row>
    <row r="739" spans="2:7" ht="12.75">
      <c r="B739" s="36"/>
      <c r="C739" s="37"/>
      <c r="D739" s="37"/>
      <c r="E739" s="37"/>
      <c r="F739" s="37"/>
      <c r="G739" s="38"/>
    </row>
    <row r="740" spans="2:7" ht="12.75">
      <c r="B740" s="36"/>
      <c r="C740" s="37"/>
      <c r="D740" s="37"/>
      <c r="E740" s="37"/>
      <c r="F740" s="37"/>
      <c r="G740" s="38"/>
    </row>
    <row r="741" spans="2:7" ht="12.75">
      <c r="B741" s="36"/>
      <c r="C741" s="37"/>
      <c r="D741" s="37"/>
      <c r="E741" s="37"/>
      <c r="F741" s="37"/>
      <c r="G741" s="38"/>
    </row>
    <row r="742" spans="2:7" ht="12.75">
      <c r="B742" s="36"/>
      <c r="C742" s="37"/>
      <c r="D742" s="37"/>
      <c r="E742" s="37"/>
      <c r="F742" s="37"/>
      <c r="G742" s="38"/>
    </row>
    <row r="743" spans="2:7" ht="12.75">
      <c r="B743" s="36"/>
      <c r="C743" s="37"/>
      <c r="D743" s="37"/>
      <c r="E743" s="37"/>
      <c r="F743" s="37"/>
      <c r="G743" s="38"/>
    </row>
    <row r="744" spans="2:7" ht="12.75">
      <c r="B744" s="36"/>
      <c r="C744" s="37"/>
      <c r="D744" s="37"/>
      <c r="E744" s="37"/>
      <c r="F744" s="37"/>
      <c r="G744" s="38"/>
    </row>
    <row r="745" spans="2:7" ht="12.75">
      <c r="B745" s="36"/>
      <c r="C745" s="37"/>
      <c r="D745" s="37"/>
      <c r="E745" s="37"/>
      <c r="F745" s="37"/>
      <c r="G745" s="38"/>
    </row>
    <row r="746" spans="2:7" ht="12.75">
      <c r="B746" s="36"/>
      <c r="C746" s="37"/>
      <c r="D746" s="37"/>
      <c r="E746" s="37"/>
      <c r="F746" s="37"/>
      <c r="G746" s="38"/>
    </row>
    <row r="747" spans="2:7" ht="12.75">
      <c r="B747" s="36"/>
      <c r="C747" s="37"/>
      <c r="D747" s="37"/>
      <c r="E747" s="37"/>
      <c r="F747" s="37"/>
      <c r="G747" s="38"/>
    </row>
    <row r="748" spans="2:7" ht="12.75">
      <c r="B748" s="36"/>
      <c r="C748" s="37"/>
      <c r="D748" s="37"/>
      <c r="E748" s="37"/>
      <c r="F748" s="37"/>
      <c r="G748" s="38"/>
    </row>
    <row r="749" spans="2:7" ht="12.75">
      <c r="B749" s="36"/>
      <c r="C749" s="37"/>
      <c r="D749" s="37"/>
      <c r="E749" s="37"/>
      <c r="F749" s="37"/>
      <c r="G749" s="38"/>
    </row>
    <row r="750" spans="2:7" ht="12.75">
      <c r="B750" s="36"/>
      <c r="C750" s="37"/>
      <c r="D750" s="37"/>
      <c r="E750" s="37"/>
      <c r="F750" s="37"/>
      <c r="G750" s="38"/>
    </row>
    <row r="751" spans="2:7" ht="12.75">
      <c r="B751" s="36"/>
      <c r="C751" s="37"/>
      <c r="D751" s="37"/>
      <c r="E751" s="37"/>
      <c r="F751" s="37"/>
      <c r="G751" s="38"/>
    </row>
    <row r="752" spans="2:7" ht="12.75">
      <c r="B752" s="36"/>
      <c r="C752" s="37"/>
      <c r="D752" s="37"/>
      <c r="E752" s="37"/>
      <c r="F752" s="37"/>
      <c r="G752" s="38"/>
    </row>
    <row r="753" spans="2:7" ht="12.75">
      <c r="B753" s="36"/>
      <c r="C753" s="37"/>
      <c r="D753" s="37"/>
      <c r="E753" s="37"/>
      <c r="F753" s="37"/>
      <c r="G753" s="38"/>
    </row>
    <row r="754" spans="2:7" ht="12.75">
      <c r="B754" s="36"/>
      <c r="C754" s="37"/>
      <c r="D754" s="37"/>
      <c r="E754" s="37"/>
      <c r="F754" s="37"/>
      <c r="G754" s="38"/>
    </row>
    <row r="755" spans="2:7" ht="12.75">
      <c r="B755" s="36"/>
      <c r="C755" s="37"/>
      <c r="D755" s="37"/>
      <c r="E755" s="37"/>
      <c r="F755" s="37"/>
      <c r="G755" s="38"/>
    </row>
    <row r="756" spans="2:7" ht="12.75">
      <c r="B756" s="36"/>
      <c r="C756" s="37"/>
      <c r="D756" s="37"/>
      <c r="E756" s="37"/>
      <c r="F756" s="37"/>
      <c r="G756" s="38"/>
    </row>
    <row r="757" spans="2:7" ht="12.75">
      <c r="B757" s="36"/>
      <c r="C757" s="37"/>
      <c r="D757" s="37"/>
      <c r="E757" s="37"/>
      <c r="F757" s="37"/>
      <c r="G757" s="38"/>
    </row>
    <row r="758" spans="2:7" ht="12.75">
      <c r="B758" s="36"/>
      <c r="C758" s="37"/>
      <c r="D758" s="37"/>
      <c r="E758" s="37"/>
      <c r="F758" s="37"/>
      <c r="G758" s="38"/>
    </row>
    <row r="759" spans="2:7" ht="12.75">
      <c r="B759" s="36"/>
      <c r="C759" s="37"/>
      <c r="D759" s="37"/>
      <c r="E759" s="37"/>
      <c r="F759" s="37"/>
      <c r="G759" s="38"/>
    </row>
    <row r="760" spans="2:7" ht="12.75">
      <c r="B760" s="36"/>
      <c r="C760" s="37"/>
      <c r="D760" s="37"/>
      <c r="E760" s="37"/>
      <c r="F760" s="37"/>
      <c r="G760" s="38"/>
    </row>
    <row r="761" spans="2:7" ht="12.75">
      <c r="B761" s="36"/>
      <c r="C761" s="37"/>
      <c r="D761" s="37"/>
      <c r="E761" s="37"/>
      <c r="F761" s="37"/>
      <c r="G761" s="38"/>
    </row>
    <row r="762" spans="2:7" ht="12.75">
      <c r="B762" s="36"/>
      <c r="C762" s="37"/>
      <c r="D762" s="37"/>
      <c r="E762" s="37"/>
      <c r="F762" s="37"/>
      <c r="G762" s="38"/>
    </row>
    <row r="763" spans="2:7" ht="12.75">
      <c r="B763" s="36"/>
      <c r="C763" s="37"/>
      <c r="D763" s="37"/>
      <c r="E763" s="37"/>
      <c r="F763" s="37"/>
      <c r="G763" s="38"/>
    </row>
    <row r="764" spans="2:7" ht="12.75">
      <c r="B764" s="36"/>
      <c r="C764" s="37"/>
      <c r="D764" s="37"/>
      <c r="E764" s="37"/>
      <c r="F764" s="37"/>
      <c r="G764" s="38"/>
    </row>
    <row r="765" spans="2:7" ht="12.75">
      <c r="B765" s="36"/>
      <c r="C765" s="37"/>
      <c r="D765" s="37"/>
      <c r="E765" s="37"/>
      <c r="F765" s="37"/>
      <c r="G765" s="38"/>
    </row>
    <row r="766" spans="2:7" ht="12.75">
      <c r="B766" s="36"/>
      <c r="C766" s="37"/>
      <c r="D766" s="37"/>
      <c r="E766" s="37"/>
      <c r="F766" s="37"/>
      <c r="G766" s="38"/>
    </row>
    <row r="767" spans="2:7" ht="12.75">
      <c r="B767" s="36"/>
      <c r="C767" s="37"/>
      <c r="D767" s="37"/>
      <c r="E767" s="37"/>
      <c r="F767" s="37"/>
      <c r="G767" s="38"/>
    </row>
    <row r="768" spans="2:7" ht="12.75">
      <c r="B768" s="36"/>
      <c r="C768" s="37"/>
      <c r="D768" s="37"/>
      <c r="E768" s="37"/>
      <c r="F768" s="37"/>
      <c r="G768" s="38"/>
    </row>
    <row r="769" spans="2:7" ht="12.75">
      <c r="B769" s="36"/>
      <c r="C769" s="37"/>
      <c r="D769" s="37"/>
      <c r="E769" s="37"/>
      <c r="F769" s="37"/>
      <c r="G769" s="38"/>
    </row>
    <row r="770" spans="2:7" ht="12.75">
      <c r="B770" s="36"/>
      <c r="C770" s="37"/>
      <c r="D770" s="37"/>
      <c r="E770" s="37"/>
      <c r="F770" s="37"/>
      <c r="G770" s="38"/>
    </row>
    <row r="771" spans="2:7" ht="12.75">
      <c r="B771" s="36"/>
      <c r="C771" s="37"/>
      <c r="D771" s="37"/>
      <c r="E771" s="37"/>
      <c r="F771" s="37"/>
      <c r="G771" s="38"/>
    </row>
    <row r="772" spans="2:7" ht="12.75">
      <c r="B772" s="36"/>
      <c r="C772" s="37"/>
      <c r="D772" s="37"/>
      <c r="E772" s="37"/>
      <c r="F772" s="37"/>
      <c r="G772" s="38"/>
    </row>
    <row r="773" spans="2:7" ht="12.75">
      <c r="B773" s="36"/>
      <c r="C773" s="37"/>
      <c r="D773" s="37"/>
      <c r="E773" s="37"/>
      <c r="F773" s="37"/>
      <c r="G773" s="38"/>
    </row>
    <row r="774" spans="2:7" ht="12.75">
      <c r="B774" s="36"/>
      <c r="C774" s="37"/>
      <c r="D774" s="37"/>
      <c r="E774" s="37"/>
      <c r="F774" s="37"/>
      <c r="G774" s="38"/>
    </row>
    <row r="775" spans="2:7" ht="12.75">
      <c r="B775" s="36"/>
      <c r="C775" s="37"/>
      <c r="D775" s="37"/>
      <c r="E775" s="37"/>
      <c r="F775" s="37"/>
      <c r="G775" s="38"/>
    </row>
    <row r="776" spans="2:7" ht="12.75">
      <c r="B776" s="36"/>
      <c r="C776" s="37"/>
      <c r="D776" s="37"/>
      <c r="E776" s="37"/>
      <c r="F776" s="37"/>
      <c r="G776" s="38"/>
    </row>
    <row r="777" spans="2:7" ht="12.75">
      <c r="B777" s="36"/>
      <c r="C777" s="37"/>
      <c r="D777" s="37"/>
      <c r="E777" s="37"/>
      <c r="F777" s="37"/>
      <c r="G777" s="38"/>
    </row>
    <row r="778" spans="2:7" ht="12.75">
      <c r="B778" s="36"/>
      <c r="C778" s="37"/>
      <c r="D778" s="37"/>
      <c r="E778" s="37"/>
      <c r="F778" s="37"/>
      <c r="G778" s="38"/>
    </row>
    <row r="779" spans="2:7" ht="12.75">
      <c r="B779" s="36"/>
      <c r="C779" s="37"/>
      <c r="D779" s="37"/>
      <c r="E779" s="37"/>
      <c r="F779" s="37"/>
      <c r="G779" s="38"/>
    </row>
    <row r="780" spans="2:7" ht="12.75">
      <c r="B780" s="36"/>
      <c r="C780" s="37"/>
      <c r="D780" s="37"/>
      <c r="E780" s="37"/>
      <c r="F780" s="37"/>
      <c r="G780" s="38"/>
    </row>
    <row r="781" spans="2:7" ht="12.75">
      <c r="B781" s="36"/>
      <c r="C781" s="37"/>
      <c r="D781" s="37"/>
      <c r="E781" s="37"/>
      <c r="F781" s="37"/>
      <c r="G781" s="38"/>
    </row>
    <row r="782" spans="2:7" ht="12.75">
      <c r="B782" s="36"/>
      <c r="C782" s="37"/>
      <c r="D782" s="37"/>
      <c r="E782" s="37"/>
      <c r="F782" s="37"/>
      <c r="G782" s="38"/>
    </row>
    <row r="783" spans="2:7" ht="12.75">
      <c r="B783" s="36"/>
      <c r="C783" s="37"/>
      <c r="D783" s="37"/>
      <c r="E783" s="37"/>
      <c r="F783" s="37"/>
      <c r="G783" s="38"/>
    </row>
    <row r="784" spans="2:7" ht="12.75">
      <c r="B784" s="36"/>
      <c r="C784" s="37"/>
      <c r="D784" s="37"/>
      <c r="E784" s="37"/>
      <c r="F784" s="37"/>
      <c r="G784" s="38"/>
    </row>
    <row r="785" spans="2:7" ht="12.75">
      <c r="B785" s="36"/>
      <c r="C785" s="37"/>
      <c r="D785" s="37"/>
      <c r="E785" s="37"/>
      <c r="F785" s="37"/>
      <c r="G785" s="38"/>
    </row>
    <row r="786" spans="2:7" ht="12.75">
      <c r="B786" s="36"/>
      <c r="C786" s="37"/>
      <c r="D786" s="37"/>
      <c r="E786" s="37"/>
      <c r="F786" s="37"/>
      <c r="G786" s="38"/>
    </row>
    <row r="787" spans="2:7" ht="12.75">
      <c r="B787" s="36"/>
      <c r="C787" s="37"/>
      <c r="D787" s="37"/>
      <c r="E787" s="37"/>
      <c r="F787" s="37"/>
      <c r="G787" s="38"/>
    </row>
    <row r="788" spans="2:7" ht="12.75">
      <c r="B788" s="36"/>
      <c r="C788" s="37"/>
      <c r="D788" s="37"/>
      <c r="E788" s="37"/>
      <c r="F788" s="37"/>
      <c r="G788" s="38"/>
    </row>
    <row r="789" spans="2:7" ht="12.75">
      <c r="B789" s="36"/>
      <c r="C789" s="37"/>
      <c r="D789" s="37"/>
      <c r="E789" s="37"/>
      <c r="F789" s="37"/>
      <c r="G789" s="38"/>
    </row>
    <row r="790" spans="2:7" ht="12.75">
      <c r="B790" s="36"/>
      <c r="C790" s="37"/>
      <c r="D790" s="37"/>
      <c r="E790" s="37"/>
      <c r="F790" s="37"/>
      <c r="G790" s="38"/>
    </row>
    <row r="791" spans="2:7" ht="12.75">
      <c r="B791" s="36"/>
      <c r="C791" s="37"/>
      <c r="D791" s="37"/>
      <c r="E791" s="37"/>
      <c r="F791" s="37"/>
      <c r="G791" s="38"/>
    </row>
    <row r="792" spans="2:7" ht="12.75">
      <c r="B792" s="36"/>
      <c r="C792" s="37"/>
      <c r="D792" s="37"/>
      <c r="E792" s="37"/>
      <c r="F792" s="37"/>
      <c r="G792" s="38"/>
    </row>
    <row r="793" spans="2:7" ht="12.75">
      <c r="B793" s="36"/>
      <c r="C793" s="37"/>
      <c r="D793" s="37"/>
      <c r="E793" s="37"/>
      <c r="F793" s="37"/>
      <c r="G793" s="38"/>
    </row>
    <row r="794" spans="2:7" ht="12.75">
      <c r="B794" s="36"/>
      <c r="C794" s="37"/>
      <c r="D794" s="37"/>
      <c r="E794" s="37"/>
      <c r="F794" s="37"/>
      <c r="G794" s="38"/>
    </row>
    <row r="795" spans="2:7" ht="12.75">
      <c r="B795" s="36"/>
      <c r="C795" s="37"/>
      <c r="D795" s="37"/>
      <c r="E795" s="37"/>
      <c r="F795" s="37"/>
      <c r="G795" s="38"/>
    </row>
    <row r="796" spans="2:7" ht="12.75">
      <c r="B796" s="36"/>
      <c r="C796" s="37"/>
      <c r="D796" s="37"/>
      <c r="E796" s="37"/>
      <c r="F796" s="37"/>
      <c r="G796" s="38"/>
    </row>
    <row r="797" spans="2:7" ht="12.75">
      <c r="B797" s="36"/>
      <c r="C797" s="37"/>
      <c r="D797" s="37"/>
      <c r="E797" s="37"/>
      <c r="F797" s="37"/>
      <c r="G797" s="38"/>
    </row>
    <row r="798" spans="2:7" ht="12.75">
      <c r="B798" s="36"/>
      <c r="C798" s="37"/>
      <c r="D798" s="37"/>
      <c r="E798" s="37"/>
      <c r="F798" s="37"/>
      <c r="G798" s="38"/>
    </row>
    <row r="799" spans="2:7" ht="12.75">
      <c r="B799" s="36"/>
      <c r="C799" s="37"/>
      <c r="D799" s="37"/>
      <c r="E799" s="37"/>
      <c r="F799" s="37"/>
      <c r="G799" s="38"/>
    </row>
    <row r="800" spans="2:7" ht="12.75">
      <c r="B800" s="36"/>
      <c r="C800" s="37"/>
      <c r="D800" s="37"/>
      <c r="E800" s="37"/>
      <c r="F800" s="37"/>
      <c r="G800" s="38"/>
    </row>
    <row r="801" spans="2:7" ht="12.75">
      <c r="B801" s="36"/>
      <c r="C801" s="37"/>
      <c r="D801" s="37"/>
      <c r="E801" s="37"/>
      <c r="F801" s="37"/>
      <c r="G801" s="38"/>
    </row>
    <row r="802" spans="2:7" ht="12.75">
      <c r="B802" s="36"/>
      <c r="C802" s="37"/>
      <c r="D802" s="37"/>
      <c r="E802" s="37"/>
      <c r="F802" s="37"/>
      <c r="G802" s="38"/>
    </row>
    <row r="803" spans="2:7" ht="12.75">
      <c r="B803" s="36"/>
      <c r="C803" s="37"/>
      <c r="D803" s="37"/>
      <c r="E803" s="37"/>
      <c r="F803" s="37"/>
      <c r="G803" s="38"/>
    </row>
    <row r="804" spans="2:7" ht="12.75">
      <c r="B804" s="36"/>
      <c r="C804" s="37"/>
      <c r="D804" s="37"/>
      <c r="E804" s="37"/>
      <c r="F804" s="37"/>
      <c r="G804" s="38"/>
    </row>
    <row r="805" spans="2:7" ht="12.75">
      <c r="B805" s="36"/>
      <c r="C805" s="37"/>
      <c r="D805" s="37"/>
      <c r="E805" s="37"/>
      <c r="F805" s="37"/>
      <c r="G805" s="38"/>
    </row>
    <row r="806" spans="2:7" ht="12.75">
      <c r="B806" s="36"/>
      <c r="C806" s="37"/>
      <c r="D806" s="37"/>
      <c r="E806" s="37"/>
      <c r="F806" s="37"/>
      <c r="G806" s="38"/>
    </row>
    <row r="807" spans="2:7" ht="12.75">
      <c r="B807" s="36"/>
      <c r="C807" s="37"/>
      <c r="D807" s="37"/>
      <c r="E807" s="37"/>
      <c r="F807" s="37"/>
      <c r="G807" s="38"/>
    </row>
    <row r="808" spans="2:7" ht="12.75">
      <c r="B808" s="36"/>
      <c r="C808" s="37"/>
      <c r="D808" s="37"/>
      <c r="E808" s="37"/>
      <c r="F808" s="37"/>
      <c r="G808" s="38"/>
    </row>
    <row r="809" spans="2:7" ht="12.75">
      <c r="B809" s="36"/>
      <c r="C809" s="37"/>
      <c r="D809" s="37"/>
      <c r="E809" s="37"/>
      <c r="F809" s="37"/>
      <c r="G809" s="38"/>
    </row>
    <row r="810" spans="2:7" ht="12.75">
      <c r="B810" s="36"/>
      <c r="C810" s="37"/>
      <c r="D810" s="37"/>
      <c r="E810" s="37"/>
      <c r="F810" s="37"/>
      <c r="G810" s="38"/>
    </row>
    <row r="811" spans="2:7" ht="12.75">
      <c r="B811" s="36"/>
      <c r="C811" s="37"/>
      <c r="D811" s="37"/>
      <c r="E811" s="37"/>
      <c r="F811" s="37"/>
      <c r="G811" s="38"/>
    </row>
    <row r="812" spans="2:7" ht="12.75">
      <c r="B812" s="36"/>
      <c r="C812" s="37"/>
      <c r="D812" s="37"/>
      <c r="E812" s="37"/>
      <c r="F812" s="37"/>
      <c r="G812" s="38"/>
    </row>
    <row r="813" spans="2:7" ht="12.75">
      <c r="B813" s="36"/>
      <c r="C813" s="37"/>
      <c r="D813" s="37"/>
      <c r="E813" s="37"/>
      <c r="F813" s="37"/>
      <c r="G813" s="38"/>
    </row>
    <row r="814" ht="12.75">
      <c r="G814" s="35"/>
    </row>
    <row r="815" ht="12.75">
      <c r="G815" s="35"/>
    </row>
    <row r="816" ht="12.75">
      <c r="G816" s="35"/>
    </row>
    <row r="817" ht="12.75">
      <c r="G817" s="35"/>
    </row>
    <row r="818" ht="12.75">
      <c r="G818" s="35"/>
    </row>
    <row r="819" ht="12.75">
      <c r="G819" s="35"/>
    </row>
    <row r="820" ht="12.75">
      <c r="G820" s="35"/>
    </row>
    <row r="821" ht="12.75">
      <c r="G821" s="35"/>
    </row>
    <row r="822" ht="12.75">
      <c r="G822" s="35"/>
    </row>
    <row r="823" ht="12.75">
      <c r="G823" s="35"/>
    </row>
    <row r="824" ht="12.75">
      <c r="G824" s="35"/>
    </row>
    <row r="825" ht="12.75">
      <c r="G825" s="35"/>
    </row>
    <row r="826" ht="12.75">
      <c r="G826" s="35"/>
    </row>
    <row r="827" ht="12.75">
      <c r="G827" s="35"/>
    </row>
    <row r="828" ht="12.75">
      <c r="G828" s="35"/>
    </row>
    <row r="829" ht="12.75">
      <c r="G829" s="35"/>
    </row>
    <row r="830" ht="12.75">
      <c r="G830" s="35"/>
    </row>
    <row r="831" ht="12.75">
      <c r="G831" s="35"/>
    </row>
    <row r="832" ht="12.75">
      <c r="G832" s="35"/>
    </row>
    <row r="833" ht="12.75">
      <c r="G833" s="35"/>
    </row>
    <row r="834" ht="12.75">
      <c r="G834" s="35"/>
    </row>
    <row r="835" ht="12.75">
      <c r="G835" s="35"/>
    </row>
    <row r="836" ht="12.75">
      <c r="G836" s="35"/>
    </row>
    <row r="837" ht="12.75">
      <c r="G837" s="35"/>
    </row>
    <row r="838" ht="12.75">
      <c r="G838" s="35"/>
    </row>
    <row r="839" ht="12.75">
      <c r="G839" s="35"/>
    </row>
    <row r="840" ht="12.75">
      <c r="G840" s="35"/>
    </row>
    <row r="841" ht="12.75">
      <c r="G841" s="35"/>
    </row>
    <row r="842" ht="12.75">
      <c r="G842" s="35"/>
    </row>
    <row r="843" ht="12.75">
      <c r="G843" s="35"/>
    </row>
    <row r="844" ht="12.75">
      <c r="G844" s="35"/>
    </row>
    <row r="845" ht="12.75">
      <c r="G845" s="35"/>
    </row>
    <row r="846" ht="12.75">
      <c r="G846" s="35"/>
    </row>
    <row r="847" ht="12.75">
      <c r="G847" s="35"/>
    </row>
    <row r="848" ht="12.75">
      <c r="G848" s="35"/>
    </row>
    <row r="849" ht="12.75">
      <c r="G849" s="35"/>
    </row>
    <row r="850" ht="12.75">
      <c r="G850" s="35"/>
    </row>
    <row r="851" ht="12.75">
      <c r="G851" s="35"/>
    </row>
    <row r="852" ht="12.75">
      <c r="G852" s="35"/>
    </row>
    <row r="853" ht="12.75">
      <c r="G853" s="35"/>
    </row>
    <row r="854" ht="12.75">
      <c r="G854" s="35"/>
    </row>
    <row r="855" ht="12.75">
      <c r="G855" s="35"/>
    </row>
    <row r="856" ht="12.75">
      <c r="G856" s="35"/>
    </row>
    <row r="857" ht="12.75">
      <c r="G857" s="35"/>
    </row>
    <row r="858" ht="12.75">
      <c r="G858" s="35"/>
    </row>
    <row r="859" ht="12.75">
      <c r="G859" s="35"/>
    </row>
    <row r="860" ht="12.75">
      <c r="G860" s="35"/>
    </row>
    <row r="861" ht="12.75">
      <c r="G861" s="35"/>
    </row>
    <row r="862" ht="12.75">
      <c r="G862" s="35"/>
    </row>
    <row r="863" ht="12.75">
      <c r="G863" s="35"/>
    </row>
    <row r="864" ht="12.75">
      <c r="G864" s="35"/>
    </row>
    <row r="865" ht="12.75">
      <c r="G865" s="35"/>
    </row>
    <row r="866" ht="12.75">
      <c r="G866" s="35"/>
    </row>
    <row r="867" ht="12.75">
      <c r="G867" s="35"/>
    </row>
    <row r="868" ht="12.75">
      <c r="G868" s="35"/>
    </row>
    <row r="869" ht="12.75">
      <c r="G869" s="35"/>
    </row>
    <row r="870" ht="12.75">
      <c r="G870" s="35"/>
    </row>
    <row r="871" ht="12.75">
      <c r="G871" s="35"/>
    </row>
    <row r="872" ht="12.75">
      <c r="G872" s="35"/>
    </row>
    <row r="873" ht="12.75">
      <c r="G873" s="35"/>
    </row>
    <row r="874" ht="12.75">
      <c r="G874" s="35"/>
    </row>
    <row r="875" ht="12.75">
      <c r="G875" s="35"/>
    </row>
    <row r="876" ht="12.75">
      <c r="G876" s="35"/>
    </row>
    <row r="877" ht="12.75">
      <c r="G877" s="35"/>
    </row>
    <row r="878" ht="12.75">
      <c r="G878" s="35"/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8:I8" r:id="rId1" tooltip="calcolo estinzione anticipata parziale con nuova rata e nuovo piano di ammortamento" display="calcolo estinzione anticipata parziale con nuova rata"/>
    <hyperlink ref="G2:K2" r:id="rId2" tooltip="Calcolo Consolidamento Debiti in Unica Rata + Liquidità Aggiuntiva" display="Calcolo Consolidamento Debiti in Unica Rata + Liquidità Aggiuntiva"/>
    <hyperlink ref="G3:K3" r:id="rId3" tooltip="Calcolo Sostituzione Surroga e Rinegoziazione di Un Qualsiasi Finanziamento " display="Calcolo Sostituzione Surroga e Rinegoziazione Finanziamento "/>
    <hyperlink ref="G4:K4" r:id="rId4" tooltip="Finanziamenti &amp; Prestiti Personali Rimborsabili in 15 Anni o 180 Mesi" display="Finanziamenti &amp; Prestiti Personali Rimborsabili in 15 Anni o 180 Mesi"/>
    <hyperlink ref="I12" r:id="rId5" tooltip="differenza tra estinzione anticipata mutuo a tasso fisso e variabile" display="estinzione anticipata mutuo e tasso fisso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7"/>
  <headerFooter alignWithMargins="0">
    <oddFooter>&amp;C&amp;11Pagina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Socialfin.it</Manager>
  <Company>www.socialfin.it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estinzione anticipata prestito excel xls 2024</dc:title>
  <dc:subject>File calcolo estinzione anticipata prestito xls excel</dc:subject>
  <dc:creator>SocialFin.it</dc:creator>
  <cp:keywords>estinzione anticipata excel; estinzione anticipata xls</cp:keywords>
  <dc:description>Foglio xls per calcolare il rimborso anticipato di un prestito personale con excel by Socialfin.it 2024</dc:description>
  <cp:lastModifiedBy>Rodolfo</cp:lastModifiedBy>
  <cp:lastPrinted>2007-08-06T12:26:11Z</cp:lastPrinted>
  <dcterms:created xsi:type="dcterms:W3CDTF">2000-09-27T14:26:38Z</dcterms:created>
  <dcterms:modified xsi:type="dcterms:W3CDTF">2024-01-05T20:18:23Z</dcterms:modified>
  <cp:category>calcolo; excel; xls; estinzione anticipata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estinzione anticipata prestito excel xls">
    <vt:lpwstr>calcolo estinzione anticipata prestito excel xls</vt:lpwstr>
  </property>
</Properties>
</file>