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mmortamento mutuo excel xls" sheetId="1" r:id="rId1"/>
  </sheets>
  <definedNames>
    <definedName name="Ammont_prestito" localSheetId="0">'Ammortamento mutuo excel xls'!$D$10</definedName>
    <definedName name="_xlnm.Print_Area" localSheetId="0">'Ammortamento mutuo excel xls'!$B$6:$H$143</definedName>
    <definedName name="Bil.Iniz" localSheetId="0">IF('Ammortamento mutuo excel xls'!IU1&lt;&gt;"",'Ammortamento mutuo excel xls'!D65536,"")</definedName>
    <definedName name="Bilancio.finale" localSheetId="0">IF('Ammortamento mutuo excel xls'!IR1&lt;&gt;"",'Ammortamento mutuo excel xls'!IT1-'Ammortamento mutuo excel xls'!IV1,"")</definedName>
    <definedName name="Bilancio_iniz_tab" localSheetId="0">'Ammortamento mutuo excel xls'!$H$19</definedName>
    <definedName name="Capitale" localSheetId="0">IF('Ammortamento mutuo excel xls'!IS1&lt;&gt;"",MIN('Ammortamento mutuo excel xls'!IU1,'Ammortamento mutuo excel xls'!Pagam_da_usare-'Ammortamento mutuo excel xls'!IV1),"")</definedName>
    <definedName name="Data_inizio_tabella" localSheetId="0">'Ammortamento mutuo excel xls'!$H$10</definedName>
    <definedName name="Durata_in_anni" localSheetId="0">'Ammortamento mutuo excel xls'!$D$12</definedName>
    <definedName name="Durata_in_anni">#REF!</definedName>
    <definedName name="Interesse" localSheetId="0">IF('Ammortamento mutuo excel xls'!IT1&lt;&gt;"",'Ammortamento mutuo excel xls'!IV1*'Ammortamento mutuo excel xls'!Tasso_periodico,"")</definedName>
    <definedName name="Interesse.Comp" localSheetId="0">IF('Ammortamento mutuo excel xls'!IQ1&lt;&gt;"",'Ammortamento mutuo excel xls'!A65536+'Ammortamento mutuo excel xls'!IT1,"")</definedName>
    <definedName name="Interesse_tabella" localSheetId="0">'Ammortamento mutuo excel xls'!$H$20</definedName>
    <definedName name="Mostra.Data" localSheetId="0">IF('Ammortamento mutuo excel xls'!IV1&lt;&gt;"",DATE(YEAR('Ammortamento mutuo excel xls'!Primo_pagam),MONTH('Ammortamento mutuo excel xls'!Primo_pagam)+('Ammortamento mutuo excel xls'!IV1-1)*12/'Ammortamento mutuo excel xls'!Pagam_per_anno,DAY('Ammortamento mutuo excel xls'!Primo_pagam)),"")</definedName>
    <definedName name="pagam.Num" localSheetId="0">IF(OR('Ammortamento mutuo excel xls'!A65536="",'Ammortamento mutuo excel xls'!A65536='Ammortamento mutuo excel xls'!Totale_pagam),"",'Ammortamento mutuo excel xls'!A65536+1)</definedName>
    <definedName name="Pagam_calcolato" localSheetId="0">'Ammortamento mutuo excel xls'!$D$17</definedName>
    <definedName name="Pagam_da_usare" localSheetId="0">'Ammortamento mutuo excel xls'!$D$19</definedName>
    <definedName name="Pagam_inizio_tabella" localSheetId="0">'Ammortamento mutuo excel xls'!$H$11</definedName>
    <definedName name="Pagam_per_anno" localSheetId="0">'Ammortamento mutuo excel xls'!$D$13</definedName>
    <definedName name="Pagam_per_anno">#REF!</definedName>
    <definedName name="Pagam_registrato" localSheetId="0">'Ammortamento mutuo excel xls'!$D$16</definedName>
    <definedName name="Play">656277505</definedName>
    <definedName name="Primo_pagam" localSheetId="0">'Ammortamento mutuo excel xls'!$D$14</definedName>
    <definedName name="Primo_pagam_num" localSheetId="0">'Ammortamento mutuo excel xls'!$D$20</definedName>
    <definedName name="Tasso_inter_annuale" localSheetId="0">'Ammortamento mutuo excel xls'!$D$11</definedName>
    <definedName name="Tasso_inter_annuale">#REF!</definedName>
    <definedName name="Tasso_periodico" localSheetId="0">'Ammortamento mutuo excel xls'!Tasso_inter_annuale/'Ammortamento mutuo excel xls'!Pagam_per_anno</definedName>
    <definedName name="_xlnm.Print_Titles" localSheetId="0">'Ammortamento mutuo excel xls'!$22:$23</definedName>
    <definedName name="Totale_pagam" localSheetId="0">'Ammortamento mutuo excel xls'!Pagam_per_anno*'Ammortamento mutuo excel xls'!Durata_in_anni</definedName>
    <definedName name="VBAdvanced.VB_Branch_Example" localSheetId="0">'Ammortamento mutuo excel xls'!VBAdvanced.VB_Branch_Example</definedName>
    <definedName name="VBAdvanced.VB_Branch_Example">[0]!VBAdvanced.VB_Branch_Example</definedName>
    <definedName name="VBAdvanced.VB_GetWindowsDirectory" localSheetId="0">'Ammortamento mutuo excel xls'!VBAdvanced.VB_GetWindowsDirectory</definedName>
    <definedName name="VBAdvanced.VB_GetWindowsDirectory">[0]!VBAdvanced.VB_GetWindowsDirectory</definedName>
  </definedNames>
  <calcPr fullCalcOnLoad="1"/>
</workbook>
</file>

<file path=xl/sharedStrings.xml><?xml version="1.0" encoding="utf-8"?>
<sst xmlns="http://schemas.openxmlformats.org/spreadsheetml/2006/main" count="39" uniqueCount="38">
  <si>
    <t>Pagamento registrato:</t>
  </si>
  <si>
    <t>CALCOLO</t>
  </si>
  <si>
    <t>Pagamento:</t>
  </si>
  <si>
    <t>1° pagamento della tabella:</t>
  </si>
  <si>
    <t>Interessi</t>
  </si>
  <si>
    <t>Capitale</t>
  </si>
  <si>
    <t>Progressivo</t>
  </si>
  <si>
    <t>Debito Residuo</t>
  </si>
  <si>
    <t>alla data di pagamento</t>
  </si>
  <si>
    <t>Costo di ogni rata:</t>
  </si>
  <si>
    <t>Costo annuale:</t>
  </si>
  <si>
    <t>Decorrenza pagamento 1^ rata:</t>
  </si>
  <si>
    <t>Numero delle rate annuali:</t>
  </si>
  <si>
    <t>Riporto del debito</t>
  </si>
  <si>
    <t>interessi pagati</t>
  </si>
  <si>
    <t>Data di</t>
  </si>
  <si>
    <t>scadenza rata</t>
  </si>
  <si>
    <t>delle rate</t>
  </si>
  <si>
    <t>Dati del mutuo del quale si vuol sviluppare il piano di ammortamento con excel:</t>
  </si>
  <si>
    <t xml:space="preserve">Dati personalizzabili del file xls: </t>
  </si>
  <si>
    <t xml:space="preserve"> Importo, Tasso Tan, Durata del Mutuo, Numero rate annuali e Decorrenza 1^ rata.</t>
  </si>
  <si>
    <t>Importo del mutuo:</t>
  </si>
  <si>
    <t>Tasso Tan annuale mutuo:</t>
  </si>
  <si>
    <t>Durata del mutuo in anni:</t>
  </si>
  <si>
    <t>Suggerimento:</t>
  </si>
  <si>
    <t>Argomenti correlati alla simulazione piano di ammortamento mutuo in excel xls:</t>
  </si>
  <si>
    <t>del mutuo</t>
  </si>
  <si>
    <t>Sommatoria degli</t>
  </si>
  <si>
    <t>Quota</t>
  </si>
  <si>
    <t>Mutuo Con Durata Fino A 40 Anni: Conviene? + Banche Che Lo Fanno</t>
  </si>
  <si>
    <t>Calcolo Per Mutuo Consolidamento Debiti in Unica Rata + Liquidità</t>
  </si>
  <si>
    <t>Calcolo Del Rapporto Tra Rata e Reddito in Un Mutuo: Come Averlo Alto!</t>
  </si>
  <si>
    <t>State per fare un mutuo con PreAmmortamento?</t>
  </si>
  <si>
    <t>Potete effettuare il calcolo con la relativa rata su:</t>
  </si>
  <si>
    <t>Calcolo Rata di PreAmmortamento Mutuo + Excel</t>
  </si>
  <si>
    <t>per simulare un mutuo a tasso variabile variare il tan dello 0,10% - 0,20% e vedere che impatto ha sulla singola rata!</t>
  </si>
  <si>
    <t>Calcolo Mutuo Con Prima Rata Fino a Dopo 12 Mesi</t>
  </si>
  <si>
    <t>Foglio di calcolo piano ammortamento mutuo excel tasso variabile e fisso xls - versione 2024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</si>
</sst>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General&quot;.&quot;"/>
    <numFmt numFmtId="182" formatCode="General;;;&quot; &quot;General"/>
    <numFmt numFmtId="183" formatCode="#,##0.0000"/>
    <numFmt numFmtId="184" formatCode="d/m/yy"/>
    <numFmt numFmtId="185" formatCode="#,##0_ ;\-#,##0\ "/>
    <numFmt numFmtId="186" formatCode="#,##0.0;\-#,##0.0"/>
    <numFmt numFmtId="187" formatCode="#,##0.000;\-#,##0.000"/>
    <numFmt numFmtId="188" formatCode="_-[$€-2]\ * #,##0.00_-;\-[$€-2]\ * #,##0.00_-;_-[$€-2]\ * &quot;-&quot;??_-"/>
    <numFmt numFmtId="189" formatCode="d/m"/>
    <numFmt numFmtId="190" formatCode="_-[$€-2]\ * #,##0.00_-;\-[$€-2]\ * #,##0.00_-;_-[$€-2]\ * &quot;-&quot;??_-;_-@_-"/>
    <numFmt numFmtId="191" formatCode="_-[$€-2]\ * #,##0.000_-;\-[$€-2]\ * #,##0.000_-;_-[$€-2]\ * &quot;-&quot;??_-"/>
    <numFmt numFmtId="192" formatCode="_-[$€-2]\ * #,##0.0000_-;\-[$€-2]\ * #,##0.0000_-;_-[$€-2]\ * &quot;-&quot;??_-"/>
    <numFmt numFmtId="193" formatCode="[$€-2]\ #,##0.00;[Red]\-[$€-2]\ #,##0.00"/>
    <numFmt numFmtId="194" formatCode="General_)"/>
    <numFmt numFmtId="195" formatCode="[$-410]dddd\ d\ mmmm\ yyyy"/>
    <numFmt numFmtId="196" formatCode="h\.mm\.ss"/>
    <numFmt numFmtId="197" formatCode="&quot;€&quot;\ #,##0.00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1"/>
      <name val="Geneva"/>
      <family val="0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12"/>
      <name val="Arial"/>
      <family val="2"/>
    </font>
    <font>
      <b/>
      <u val="single"/>
      <sz val="13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  <font>
      <sz val="10"/>
      <color theme="1"/>
      <name val="Arial"/>
      <family val="2"/>
    </font>
    <font>
      <b/>
      <u val="single"/>
      <sz val="12"/>
      <color theme="10"/>
      <name val="Arial"/>
      <family val="2"/>
    </font>
    <font>
      <b/>
      <sz val="10"/>
      <color theme="1"/>
      <name val="Arial"/>
      <family val="2"/>
    </font>
    <font>
      <b/>
      <sz val="14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9"/>
      <color theme="1"/>
      <name val="Arial"/>
      <family val="2"/>
    </font>
    <font>
      <b/>
      <sz val="10"/>
      <color rgb="FF0000FF"/>
      <name val="Arial"/>
      <family val="2"/>
    </font>
    <font>
      <b/>
      <u val="single"/>
      <sz val="13"/>
      <color theme="10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4"/>
      <color rgb="FFFF0000"/>
      <name val="Arial"/>
      <family val="2"/>
    </font>
    <font>
      <b/>
      <u val="single"/>
      <sz val="11"/>
      <color theme="10"/>
      <name val="Arial"/>
      <family val="2"/>
    </font>
    <font>
      <b/>
      <sz val="12"/>
      <color rgb="FF0000FF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17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88" fontId="0" fillId="0" borderId="0" xfId="46" applyFont="1" applyAlignment="1">
      <alignment/>
    </xf>
    <xf numFmtId="188" fontId="4" fillId="0" borderId="0" xfId="46" applyFont="1" applyAlignment="1">
      <alignment/>
    </xf>
    <xf numFmtId="188" fontId="5" fillId="0" borderId="10" xfId="46" applyFont="1" applyFill="1" applyBorder="1" applyAlignment="1">
      <alignment/>
    </xf>
    <xf numFmtId="43" fontId="0" fillId="0" borderId="0" xfId="48" applyFont="1" applyAlignment="1">
      <alignment/>
    </xf>
    <xf numFmtId="188" fontId="4" fillId="0" borderId="0" xfId="46" applyFont="1" applyAlignment="1">
      <alignment horizontal="center"/>
    </xf>
    <xf numFmtId="188" fontId="6" fillId="0" borderId="0" xfId="46" applyFont="1" applyFill="1" applyAlignment="1">
      <alignment/>
    </xf>
    <xf numFmtId="188" fontId="5" fillId="0" borderId="0" xfId="46" applyFont="1" applyFill="1" applyBorder="1" applyAlignment="1">
      <alignment/>
    </xf>
    <xf numFmtId="188" fontId="0" fillId="0" borderId="0" xfId="46" applyFont="1" applyAlignment="1">
      <alignment vertical="center"/>
    </xf>
    <xf numFmtId="188" fontId="64" fillId="0" borderId="11" xfId="46" applyFont="1" applyFill="1" applyBorder="1" applyAlignment="1">
      <alignment vertical="center"/>
    </xf>
    <xf numFmtId="188" fontId="65" fillId="0" borderId="12" xfId="46" applyFont="1" applyFill="1" applyBorder="1" applyAlignment="1">
      <alignment vertical="center"/>
    </xf>
    <xf numFmtId="188" fontId="0" fillId="0" borderId="0" xfId="46" applyFont="1" applyBorder="1" applyAlignment="1">
      <alignment/>
    </xf>
    <xf numFmtId="188" fontId="66" fillId="0" borderId="0" xfId="46" applyFont="1" applyAlignment="1">
      <alignment/>
    </xf>
    <xf numFmtId="188" fontId="64" fillId="0" borderId="0" xfId="46" applyFont="1" applyFill="1" applyBorder="1" applyAlignment="1">
      <alignment vertical="center"/>
    </xf>
    <xf numFmtId="188" fontId="65" fillId="0" borderId="0" xfId="46" applyFont="1" applyFill="1" applyBorder="1" applyAlignment="1">
      <alignment vertical="center"/>
    </xf>
    <xf numFmtId="188" fontId="7" fillId="0" borderId="0" xfId="46" applyFont="1" applyAlignment="1">
      <alignment vertical="center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188" fontId="0" fillId="0" borderId="0" xfId="46" applyFont="1" applyAlignment="1">
      <alignment vertical="top"/>
    </xf>
    <xf numFmtId="0" fontId="8" fillId="0" borderId="0" xfId="0" applyFont="1" applyFill="1" applyAlignment="1" applyProtection="1">
      <alignment vertical="top"/>
      <protection/>
    </xf>
    <xf numFmtId="188" fontId="0" fillId="0" borderId="0" xfId="46" applyFont="1" applyAlignment="1">
      <alignment/>
    </xf>
    <xf numFmtId="0" fontId="8" fillId="0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67" fillId="0" borderId="0" xfId="36" applyFont="1" applyFill="1" applyAlignment="1" applyProtection="1">
      <alignment/>
      <protection/>
    </xf>
    <xf numFmtId="188" fontId="1" fillId="0" borderId="13" xfId="46" applyFont="1" applyFill="1" applyBorder="1" applyAlignment="1">
      <alignment horizontal="center"/>
    </xf>
    <xf numFmtId="188" fontId="1" fillId="0" borderId="14" xfId="46" applyFont="1" applyFill="1" applyBorder="1" applyAlignment="1">
      <alignment horizontal="center"/>
    </xf>
    <xf numFmtId="188" fontId="1" fillId="0" borderId="13" xfId="46" applyFont="1" applyFill="1" applyBorder="1" applyAlignment="1">
      <alignment horizontal="center" vertical="center"/>
    </xf>
    <xf numFmtId="188" fontId="1" fillId="0" borderId="14" xfId="46" applyFont="1" applyFill="1" applyBorder="1" applyAlignment="1">
      <alignment horizontal="center" vertical="center"/>
    </xf>
    <xf numFmtId="188" fontId="5" fillId="0" borderId="14" xfId="46" applyFont="1" applyFill="1" applyBorder="1" applyAlignment="1">
      <alignment horizontal="center" vertical="center"/>
    </xf>
    <xf numFmtId="188" fontId="68" fillId="0" borderId="13" xfId="46" applyFont="1" applyFill="1" applyBorder="1" applyAlignment="1">
      <alignment horizontal="center" vertical="center"/>
    </xf>
    <xf numFmtId="188" fontId="68" fillId="0" borderId="14" xfId="46" applyFont="1" applyFill="1" applyBorder="1" applyAlignment="1">
      <alignment horizontal="center" vertical="center"/>
    </xf>
    <xf numFmtId="188" fontId="1" fillId="0" borderId="0" xfId="46" applyFont="1" applyFill="1" applyAlignment="1">
      <alignment vertical="center"/>
    </xf>
    <xf numFmtId="188" fontId="1" fillId="0" borderId="0" xfId="46" applyFont="1" applyFill="1" applyAlignment="1">
      <alignment vertical="top"/>
    </xf>
    <xf numFmtId="188" fontId="1" fillId="0" borderId="0" xfId="46" applyFont="1" applyFill="1" applyAlignment="1">
      <alignment/>
    </xf>
    <xf numFmtId="188" fontId="5" fillId="0" borderId="0" xfId="46" applyFont="1" applyFill="1" applyAlignment="1">
      <alignment/>
    </xf>
    <xf numFmtId="188" fontId="1" fillId="0" borderId="0" xfId="46" applyFont="1" applyFill="1" applyAlignment="1">
      <alignment/>
    </xf>
    <xf numFmtId="41" fontId="1" fillId="0" borderId="15" xfId="49" applyFont="1" applyFill="1" applyBorder="1" applyAlignment="1">
      <alignment horizontal="center"/>
    </xf>
    <xf numFmtId="41" fontId="5" fillId="0" borderId="15" xfId="49" applyFont="1" applyFill="1" applyBorder="1" applyAlignment="1">
      <alignment horizontal="center"/>
    </xf>
    <xf numFmtId="188" fontId="1" fillId="0" borderId="0" xfId="46" applyFont="1" applyAlignment="1">
      <alignment vertical="center"/>
    </xf>
    <xf numFmtId="188" fontId="1" fillId="0" borderId="0" xfId="46" applyFont="1" applyAlignment="1">
      <alignment vertical="top"/>
    </xf>
    <xf numFmtId="188" fontId="1" fillId="0" borderId="0" xfId="46" applyFont="1" applyAlignment="1">
      <alignment/>
    </xf>
    <xf numFmtId="188" fontId="69" fillId="0" borderId="12" xfId="46" applyFont="1" applyFill="1" applyBorder="1" applyAlignment="1">
      <alignment vertical="center"/>
    </xf>
    <xf numFmtId="188" fontId="69" fillId="0" borderId="0" xfId="46" applyFont="1" applyFill="1" applyBorder="1" applyAlignment="1">
      <alignment vertical="center"/>
    </xf>
    <xf numFmtId="188" fontId="7" fillId="0" borderId="0" xfId="46" applyFont="1" applyAlignment="1">
      <alignment/>
    </xf>
    <xf numFmtId="188" fontId="1" fillId="0" borderId="0" xfId="46" applyFont="1" applyFill="1" applyBorder="1" applyAlignment="1">
      <alignment/>
    </xf>
    <xf numFmtId="188" fontId="9" fillId="0" borderId="16" xfId="46" applyFont="1" applyBorder="1" applyAlignment="1">
      <alignment horizontal="right"/>
    </xf>
    <xf numFmtId="188" fontId="5" fillId="0" borderId="0" xfId="46" applyFont="1" applyAlignment="1">
      <alignment horizontal="right"/>
    </xf>
    <xf numFmtId="188" fontId="1" fillId="0" borderId="0" xfId="46" applyFont="1" applyAlignment="1">
      <alignment horizontal="right"/>
    </xf>
    <xf numFmtId="188" fontId="1" fillId="0" borderId="0" xfId="46" applyFont="1" applyAlignment="1">
      <alignment/>
    </xf>
    <xf numFmtId="14" fontId="1" fillId="0" borderId="15" xfId="46" applyNumberFormat="1" applyFont="1" applyBorder="1" applyAlignment="1">
      <alignment horizontal="center"/>
    </xf>
    <xf numFmtId="14" fontId="5" fillId="0" borderId="15" xfId="46" applyNumberFormat="1" applyFont="1" applyBorder="1" applyAlignment="1">
      <alignment horizontal="center"/>
    </xf>
    <xf numFmtId="188" fontId="5" fillId="34" borderId="0" xfId="46" applyFont="1" applyFill="1" applyAlignment="1">
      <alignment/>
    </xf>
    <xf numFmtId="188" fontId="5" fillId="34" borderId="0" xfId="46" applyFont="1" applyFill="1" applyAlignment="1">
      <alignment horizontal="left"/>
    </xf>
    <xf numFmtId="188" fontId="1" fillId="0" borderId="15" xfId="46" applyFont="1" applyBorder="1" applyAlignment="1">
      <alignment horizontal="center"/>
    </xf>
    <xf numFmtId="188" fontId="5" fillId="0" borderId="15" xfId="46" applyFont="1" applyBorder="1" applyAlignment="1">
      <alignment horizontal="center"/>
    </xf>
    <xf numFmtId="188" fontId="1" fillId="0" borderId="0" xfId="46" applyFont="1" applyBorder="1" applyAlignment="1">
      <alignment/>
    </xf>
    <xf numFmtId="188" fontId="5" fillId="0" borderId="0" xfId="46" applyFont="1" applyAlignment="1">
      <alignment/>
    </xf>
    <xf numFmtId="188" fontId="5" fillId="0" borderId="0" xfId="46" applyFont="1" applyAlignment="1">
      <alignment horizontal="centerContinuous"/>
    </xf>
    <xf numFmtId="188" fontId="1" fillId="0" borderId="10" xfId="46" applyFont="1" applyFill="1" applyBorder="1" applyAlignment="1">
      <alignment/>
    </xf>
    <xf numFmtId="194" fontId="10" fillId="33" borderId="0" xfId="0" applyNumberFormat="1" applyFont="1" applyFill="1" applyAlignment="1" applyProtection="1">
      <alignment/>
      <protection/>
    </xf>
    <xf numFmtId="194" fontId="10" fillId="0" borderId="0" xfId="0" applyNumberFormat="1" applyFont="1" applyFill="1" applyAlignment="1" applyProtection="1">
      <alignment/>
      <protection/>
    </xf>
    <xf numFmtId="188" fontId="5" fillId="0" borderId="0" xfId="46" applyFont="1" applyBorder="1" applyAlignment="1">
      <alignment horizontal="right" vertical="center"/>
    </xf>
    <xf numFmtId="188" fontId="1" fillId="0" borderId="0" xfId="46" applyFont="1" applyAlignment="1">
      <alignment horizontal="centerContinuous"/>
    </xf>
    <xf numFmtId="194" fontId="10" fillId="33" borderId="0" xfId="0" applyNumberFormat="1" applyFont="1" applyFill="1" applyAlignment="1" applyProtection="1">
      <alignment vertical="center"/>
      <protection/>
    </xf>
    <xf numFmtId="188" fontId="70" fillId="0" borderId="12" xfId="46" applyFont="1" applyFill="1" applyBorder="1" applyAlignment="1">
      <alignment vertical="center"/>
    </xf>
    <xf numFmtId="188" fontId="70" fillId="0" borderId="0" xfId="46" applyFont="1" applyFill="1" applyBorder="1" applyAlignment="1">
      <alignment vertical="center"/>
    </xf>
    <xf numFmtId="188" fontId="68" fillId="0" borderId="0" xfId="46" applyFont="1" applyFill="1" applyAlignment="1">
      <alignment/>
    </xf>
    <xf numFmtId="188" fontId="71" fillId="0" borderId="0" xfId="46" applyFont="1" applyFill="1" applyBorder="1" applyAlignment="1">
      <alignment horizontal="right"/>
    </xf>
    <xf numFmtId="188" fontId="71" fillId="0" borderId="0" xfId="46" applyFont="1" applyFill="1" applyAlignment="1">
      <alignment horizontal="right"/>
    </xf>
    <xf numFmtId="188" fontId="71" fillId="0" borderId="0" xfId="46" applyFont="1" applyFill="1" applyBorder="1" applyAlignment="1">
      <alignment/>
    </xf>
    <xf numFmtId="188" fontId="68" fillId="0" borderId="0" xfId="46" applyFont="1" applyFill="1" applyAlignment="1">
      <alignment horizontal="centerContinuous"/>
    </xf>
    <xf numFmtId="188" fontId="68" fillId="0" borderId="10" xfId="46" applyFont="1" applyFill="1" applyBorder="1" applyAlignment="1">
      <alignment/>
    </xf>
    <xf numFmtId="188" fontId="68" fillId="0" borderId="15" xfId="46" applyFont="1" applyFill="1" applyBorder="1" applyAlignment="1">
      <alignment horizontal="center"/>
    </xf>
    <xf numFmtId="188" fontId="71" fillId="0" borderId="15" xfId="46" applyFont="1" applyFill="1" applyBorder="1" applyAlignment="1">
      <alignment horizontal="center"/>
    </xf>
    <xf numFmtId="188" fontId="5" fillId="0" borderId="0" xfId="46" applyFont="1" applyFill="1" applyBorder="1" applyAlignment="1">
      <alignment horizontal="left"/>
    </xf>
    <xf numFmtId="41" fontId="5" fillId="0" borderId="0" xfId="49" applyFont="1" applyFill="1" applyBorder="1" applyAlignment="1">
      <alignment horizontal="left"/>
    </xf>
    <xf numFmtId="188" fontId="1" fillId="0" borderId="0" xfId="46" applyFont="1" applyBorder="1" applyAlignment="1">
      <alignment horizontal="centerContinuous" vertical="top"/>
    </xf>
    <xf numFmtId="188" fontId="1" fillId="0" borderId="17" xfId="46" applyFont="1" applyBorder="1" applyAlignment="1">
      <alignment horizontal="center"/>
    </xf>
    <xf numFmtId="188" fontId="5" fillId="0" borderId="17" xfId="46" applyFont="1" applyBorder="1" applyAlignment="1">
      <alignment horizontal="center"/>
    </xf>
    <xf numFmtId="188" fontId="72" fillId="0" borderId="13" xfId="46" applyFont="1" applyFill="1" applyBorder="1" applyAlignment="1">
      <alignment horizontal="center"/>
    </xf>
    <xf numFmtId="188" fontId="72" fillId="0" borderId="14" xfId="46" applyFont="1" applyFill="1" applyBorder="1" applyAlignment="1">
      <alignment horizontal="center"/>
    </xf>
    <xf numFmtId="0" fontId="73" fillId="0" borderId="0" xfId="36" applyFont="1" applyFill="1" applyAlignment="1" applyProtection="1">
      <alignment vertical="top"/>
      <protection/>
    </xf>
    <xf numFmtId="188" fontId="11" fillId="0" borderId="0" xfId="46" applyFont="1" applyBorder="1" applyAlignment="1">
      <alignment/>
    </xf>
    <xf numFmtId="188" fontId="74" fillId="0" borderId="0" xfId="46" applyFont="1" applyFill="1" applyAlignment="1">
      <alignment vertical="center"/>
    </xf>
    <xf numFmtId="188" fontId="75" fillId="0" borderId="0" xfId="46" applyFont="1" applyFill="1" applyAlignment="1">
      <alignment vertical="center"/>
    </xf>
    <xf numFmtId="193" fontId="76" fillId="0" borderId="0" xfId="46" applyNumberFormat="1" applyFont="1" applyFill="1" applyBorder="1" applyAlignment="1">
      <alignment horizontal="center" vertical="center"/>
    </xf>
    <xf numFmtId="193" fontId="76" fillId="0" borderId="0" xfId="46" applyNumberFormat="1" applyFont="1" applyFill="1" applyBorder="1" applyAlignment="1">
      <alignment horizontal="left" vertical="center"/>
    </xf>
    <xf numFmtId="188" fontId="64" fillId="0" borderId="0" xfId="46" applyFont="1" applyBorder="1" applyAlignment="1">
      <alignment horizontal="right" vertical="center"/>
    </xf>
    <xf numFmtId="188" fontId="65" fillId="0" borderId="18" xfId="46" applyFont="1" applyFill="1" applyBorder="1" applyAlignment="1">
      <alignment vertical="center"/>
    </xf>
    <xf numFmtId="0" fontId="67" fillId="0" borderId="0" xfId="36" applyFont="1" applyFill="1" applyAlignment="1" applyProtection="1">
      <alignment vertical="top"/>
      <protection/>
    </xf>
    <xf numFmtId="194" fontId="67" fillId="0" borderId="0" xfId="36" applyNumberFormat="1" applyFont="1" applyFill="1" applyAlignment="1" applyProtection="1">
      <alignment vertical="top"/>
      <protection/>
    </xf>
    <xf numFmtId="194" fontId="73" fillId="0" borderId="0" xfId="36" applyNumberFormat="1" applyFont="1" applyFill="1" applyAlignment="1" applyProtection="1">
      <alignment vertical="top"/>
      <protection/>
    </xf>
    <xf numFmtId="0" fontId="73" fillId="0" borderId="0" xfId="36" applyFont="1" applyFill="1" applyAlignment="1" applyProtection="1">
      <alignment vertical="center"/>
      <protection/>
    </xf>
    <xf numFmtId="194" fontId="73" fillId="0" borderId="0" xfId="36" applyNumberFormat="1" applyFont="1" applyFill="1" applyAlignment="1" applyProtection="1">
      <alignment/>
      <protection/>
    </xf>
    <xf numFmtId="0" fontId="73" fillId="0" borderId="0" xfId="36" applyFont="1" applyFill="1" applyAlignment="1" applyProtection="1">
      <alignment/>
      <protection/>
    </xf>
    <xf numFmtId="188" fontId="7" fillId="0" borderId="15" xfId="46" applyFont="1" applyBorder="1" applyAlignment="1">
      <alignment/>
    </xf>
    <xf numFmtId="188" fontId="5" fillId="0" borderId="0" xfId="46" applyFont="1" applyBorder="1" applyAlignment="1">
      <alignment/>
    </xf>
    <xf numFmtId="188" fontId="77" fillId="0" borderId="0" xfId="36" applyNumberFormat="1" applyFont="1" applyBorder="1" applyAlignment="1" applyProtection="1">
      <alignment/>
      <protection/>
    </xf>
    <xf numFmtId="188" fontId="77" fillId="0" borderId="0" xfId="36" applyNumberFormat="1" applyFont="1" applyFill="1" applyBorder="1" applyAlignment="1" applyProtection="1">
      <alignment/>
      <protection/>
    </xf>
    <xf numFmtId="188" fontId="77" fillId="0" borderId="15" xfId="36" applyNumberFormat="1" applyFont="1" applyBorder="1" applyAlignment="1" applyProtection="1">
      <alignment/>
      <protection/>
    </xf>
    <xf numFmtId="188" fontId="7" fillId="0" borderId="0" xfId="46" applyFont="1" applyBorder="1" applyAlignment="1">
      <alignment horizontal="right" vertical="center"/>
    </xf>
    <xf numFmtId="10" fontId="78" fillId="0" borderId="0" xfId="46" applyNumberFormat="1" applyFont="1" applyFill="1" applyBorder="1" applyAlignment="1" applyProtection="1">
      <alignment horizontal="right" vertical="center"/>
      <protection locked="0"/>
    </xf>
    <xf numFmtId="0" fontId="78" fillId="0" borderId="0" xfId="49" applyNumberFormat="1" applyFont="1" applyFill="1" applyBorder="1" applyAlignment="1" applyProtection="1">
      <alignment horizontal="right" vertical="center"/>
      <protection locked="0"/>
    </xf>
    <xf numFmtId="14" fontId="78" fillId="0" borderId="0" xfId="49" applyNumberFormat="1" applyFont="1" applyFill="1" applyBorder="1" applyAlignment="1" applyProtection="1">
      <alignment horizontal="right" vertical="center"/>
      <protection locked="0"/>
    </xf>
    <xf numFmtId="197" fontId="78" fillId="0" borderId="0" xfId="46" applyNumberFormat="1" applyFont="1" applyFill="1" applyBorder="1" applyAlignment="1" applyProtection="1">
      <alignment horizontal="right" vertical="center"/>
      <protection locked="0"/>
    </xf>
    <xf numFmtId="194" fontId="79" fillId="33" borderId="0" xfId="0" applyNumberFormat="1" applyFont="1" applyFill="1" applyAlignment="1" applyProtection="1">
      <alignment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" xfId="44"/>
    <cellStyle name="Currency [0]" xfId="45"/>
    <cellStyle name="Euro" xfId="46"/>
    <cellStyle name="Input" xfId="47"/>
    <cellStyle name="Comma" xfId="48"/>
    <cellStyle name="Comma [0]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ocialfin.it/calcolo-piano-di-ammortamento-mutuo-online-e-excel-xls.htm" TargetMode="External" /><Relationship Id="rId3" Type="http://schemas.openxmlformats.org/officeDocument/2006/relationships/hyperlink" Target="https://www.socialfin.it/calcolo-piano-di-ammortamento-mutuo-online-e-excel-xls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190500</xdr:rowOff>
    </xdr:from>
    <xdr:to>
      <xdr:col>3</xdr:col>
      <xdr:colOff>1038225</xdr:colOff>
      <xdr:row>3</xdr:row>
      <xdr:rowOff>104775</xdr:rowOff>
    </xdr:to>
    <xdr:pic>
      <xdr:nvPicPr>
        <xdr:cNvPr id="1" name="Immagine 1" descr="l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0"/>
          <a:ext cx="3228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fin.it/mutui-fino-a-40-anni.htm" TargetMode="External" /><Relationship Id="rId2" Type="http://schemas.openxmlformats.org/officeDocument/2006/relationships/hyperlink" Target="https://www.socialfin.it/calcolo-consolidamento-debiti-da-prestiti-e-finanziamenti.htm" TargetMode="External" /><Relationship Id="rId3" Type="http://schemas.openxmlformats.org/officeDocument/2006/relationships/hyperlink" Target="https://www.socialfin.it/calcolo-rapporto-rata-reddito-mutuo-o-prestito.htm" TargetMode="External" /><Relationship Id="rId4" Type="http://schemas.openxmlformats.org/officeDocument/2006/relationships/hyperlink" Target="https://www.socialfin.it/calcolo-interessi-di-preammortamento-mutuo-excel.htm" TargetMode="External" /><Relationship Id="rId5" Type="http://schemas.openxmlformats.org/officeDocument/2006/relationships/hyperlink" Target="https://www.socialfin.it/finanziamento-prestito-con-prima-rata-dopo-6-12-mesi.htm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1"/>
  <sheetViews>
    <sheetView showGridLines="0" tabSelected="1" zoomScalePageLayoutView="0" workbookViewId="0" topLeftCell="A1">
      <pane xSplit="9" ySplit="6" topLeftCell="J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J46" sqref="J46"/>
    </sheetView>
  </sheetViews>
  <sheetFormatPr defaultColWidth="0" defaultRowHeight="12.75"/>
  <cols>
    <col min="1" max="1" width="1.7109375" style="1" customWidth="1"/>
    <col min="2" max="2" width="16.00390625" style="35" customWidth="1"/>
    <col min="3" max="3" width="19.00390625" style="48" customWidth="1"/>
    <col min="4" max="4" width="19.7109375" style="48" customWidth="1"/>
    <col min="5" max="5" width="20.00390625" style="48" customWidth="1"/>
    <col min="6" max="6" width="15.421875" style="48" customWidth="1"/>
    <col min="7" max="7" width="17.57421875" style="66" customWidth="1"/>
    <col min="8" max="8" width="17.7109375" style="48" customWidth="1"/>
    <col min="9" max="9" width="11.140625" style="1" customWidth="1"/>
    <col min="10" max="10" width="16.57421875" style="1" customWidth="1"/>
    <col min="11" max="12" width="12.7109375" style="1" hidden="1" customWidth="1"/>
    <col min="13" max="16384" width="0" style="1" hidden="1" customWidth="1"/>
  </cols>
  <sheetData>
    <row r="1" spans="2:10" s="8" customFormat="1" ht="23.25" customHeight="1">
      <c r="B1" s="31"/>
      <c r="C1" s="38"/>
      <c r="D1" s="38"/>
      <c r="E1" s="105" t="s">
        <v>25</v>
      </c>
      <c r="F1" s="59"/>
      <c r="G1" s="63"/>
      <c r="H1" s="59"/>
      <c r="I1" s="22"/>
      <c r="J1" s="16"/>
    </row>
    <row r="2" spans="2:10" s="8" customFormat="1" ht="26.25" customHeight="1">
      <c r="B2" s="31"/>
      <c r="C2" s="38"/>
      <c r="D2" s="38"/>
      <c r="E2" s="92" t="s">
        <v>30</v>
      </c>
      <c r="F2" s="93"/>
      <c r="G2" s="93"/>
      <c r="H2" s="93"/>
      <c r="I2" s="94"/>
      <c r="J2" s="17"/>
    </row>
    <row r="3" spans="2:10" s="18" customFormat="1" ht="21" customHeight="1">
      <c r="B3" s="32"/>
      <c r="C3" s="39"/>
      <c r="D3" s="39"/>
      <c r="E3" s="89" t="s">
        <v>31</v>
      </c>
      <c r="F3" s="90"/>
      <c r="G3" s="90"/>
      <c r="H3" s="90"/>
      <c r="I3" s="89"/>
      <c r="J3" s="19"/>
    </row>
    <row r="4" spans="2:10" s="18" customFormat="1" ht="18" customHeight="1">
      <c r="B4" s="32"/>
      <c r="C4" s="39"/>
      <c r="D4" s="39"/>
      <c r="E4" s="81" t="s">
        <v>29</v>
      </c>
      <c r="F4" s="91"/>
      <c r="G4" s="91"/>
      <c r="H4" s="91"/>
      <c r="I4" s="81"/>
      <c r="J4" s="19"/>
    </row>
    <row r="5" spans="2:10" s="20" customFormat="1" ht="8.25" customHeight="1" thickBot="1">
      <c r="B5" s="33"/>
      <c r="C5" s="40"/>
      <c r="D5" s="40"/>
      <c r="E5" s="23"/>
      <c r="F5" s="60"/>
      <c r="G5" s="60"/>
      <c r="H5" s="60"/>
      <c r="I5" s="21"/>
      <c r="J5" s="21"/>
    </row>
    <row r="6" spans="1:10" s="10" customFormat="1" ht="24.75" customHeight="1" thickBot="1">
      <c r="A6" s="14"/>
      <c r="B6" s="9" t="s">
        <v>37</v>
      </c>
      <c r="C6" s="41"/>
      <c r="D6" s="41"/>
      <c r="E6" s="41"/>
      <c r="F6" s="41"/>
      <c r="G6" s="64"/>
      <c r="H6" s="41"/>
      <c r="I6" s="88"/>
      <c r="J6" s="14"/>
    </row>
    <row r="7" spans="2:8" s="14" customFormat="1" ht="20.25" customHeight="1">
      <c r="B7" s="13" t="s">
        <v>18</v>
      </c>
      <c r="C7" s="42"/>
      <c r="D7" s="42"/>
      <c r="E7" s="42"/>
      <c r="F7" s="42"/>
      <c r="G7" s="65"/>
      <c r="H7" s="42"/>
    </row>
    <row r="8" spans="2:4" ht="17.25" customHeight="1">
      <c r="B8" s="83" t="s">
        <v>19</v>
      </c>
      <c r="C8" s="43"/>
      <c r="D8" s="15" t="s">
        <v>20</v>
      </c>
    </row>
    <row r="9" spans="2:4" ht="21.75" customHeight="1">
      <c r="B9" s="84" t="s">
        <v>24</v>
      </c>
      <c r="C9" s="15" t="s">
        <v>35</v>
      </c>
      <c r="D9" s="15"/>
    </row>
    <row r="10" spans="2:9" s="11" customFormat="1" ht="18" customHeight="1">
      <c r="B10" s="7"/>
      <c r="C10" s="100" t="s">
        <v>21</v>
      </c>
      <c r="D10" s="104">
        <v>160000</v>
      </c>
      <c r="E10" s="55"/>
      <c r="F10" s="61"/>
      <c r="G10" s="67"/>
      <c r="H10" s="74"/>
      <c r="I10" s="82"/>
    </row>
    <row r="11" spans="2:9" ht="18" customHeight="1">
      <c r="B11" s="34"/>
      <c r="C11" s="100" t="s">
        <v>22</v>
      </c>
      <c r="D11" s="101">
        <v>0.0286</v>
      </c>
      <c r="F11" s="95" t="s">
        <v>32</v>
      </c>
      <c r="G11" s="67"/>
      <c r="H11" s="75"/>
      <c r="I11" s="12"/>
    </row>
    <row r="12" spans="2:8" ht="18" customHeight="1">
      <c r="B12" s="34"/>
      <c r="C12" s="100" t="s">
        <v>23</v>
      </c>
      <c r="D12" s="102">
        <v>40</v>
      </c>
      <c r="F12" s="95" t="s">
        <v>33</v>
      </c>
      <c r="G12" s="69"/>
      <c r="H12" s="96"/>
    </row>
    <row r="13" spans="2:8" ht="18" customHeight="1">
      <c r="B13" s="34"/>
      <c r="C13" s="100" t="s">
        <v>12</v>
      </c>
      <c r="D13" s="102">
        <v>12</v>
      </c>
      <c r="E13" s="56"/>
      <c r="F13" s="99" t="s">
        <v>34</v>
      </c>
      <c r="G13" s="98"/>
      <c r="H13" s="97"/>
    </row>
    <row r="14" spans="2:8" ht="18" customHeight="1">
      <c r="B14" s="34"/>
      <c r="C14" s="100" t="s">
        <v>11</v>
      </c>
      <c r="D14" s="103">
        <v>45292</v>
      </c>
      <c r="F14" s="99" t="s">
        <v>36</v>
      </c>
      <c r="G14" s="98"/>
      <c r="H14" s="97"/>
    </row>
    <row r="15" spans="2:8" s="11" customFormat="1" ht="10.5" customHeight="1">
      <c r="B15" s="7"/>
      <c r="C15" s="44"/>
      <c r="D15" s="44"/>
      <c r="E15" s="44"/>
      <c r="F15" s="7"/>
      <c r="G15" s="69"/>
      <c r="H15" s="7"/>
    </row>
    <row r="16" spans="2:8" ht="12.75" hidden="1">
      <c r="B16" s="34"/>
      <c r="C16" s="45" t="s">
        <v>0</v>
      </c>
      <c r="D16" s="6"/>
      <c r="E16" s="57"/>
      <c r="F16" s="62"/>
      <c r="G16" s="70"/>
      <c r="H16" s="62"/>
    </row>
    <row r="17" spans="2:8" s="11" customFormat="1" ht="18">
      <c r="B17" s="7"/>
      <c r="C17" s="87" t="s">
        <v>9</v>
      </c>
      <c r="D17" s="86">
        <f>PMT(Tasso_periodico,Totale_pagam,-Ammont_prestito)</f>
        <v>559.9412442989467</v>
      </c>
      <c r="E17" s="55"/>
      <c r="F17" s="87" t="s">
        <v>10</v>
      </c>
      <c r="G17" s="85">
        <f>+Pagam_calcolato*Pagam_per_anno</f>
        <v>6719.29493158736</v>
      </c>
      <c r="H17" s="76"/>
    </row>
    <row r="18" spans="2:8" ht="16.5" customHeight="1" hidden="1">
      <c r="B18" s="3" t="s">
        <v>1</v>
      </c>
      <c r="C18" s="3"/>
      <c r="D18" s="3"/>
      <c r="E18" s="58"/>
      <c r="F18" s="58"/>
      <c r="G18" s="71"/>
      <c r="H18" s="58"/>
    </row>
    <row r="19" spans="2:8" ht="12.75" hidden="1">
      <c r="B19" s="34"/>
      <c r="C19" s="46" t="s">
        <v>2</v>
      </c>
      <c r="D19" s="51">
        <f>IF(Pagam_registrato=0,Pagam_calcolato,Pagam_registrato)</f>
        <v>559.9412442989467</v>
      </c>
      <c r="E19" s="56"/>
      <c r="F19" s="56"/>
      <c r="G19" s="68" t="str">
        <f>"Bilancio iniziale al pagamento "&amp;TEXT(Primo_pagam_num,"0")&amp;":"</f>
        <v>Bilancio iniziale al pagamento 1:</v>
      </c>
      <c r="H19" s="51">
        <f>FV(Tasso_inter_annuale/Pagam_per_anno,Primo_pagam_num-1,Pagam_da_usare,-Ammont_prestito)</f>
        <v>160000</v>
      </c>
    </row>
    <row r="20" spans="3:8" ht="12.75" hidden="1">
      <c r="C20" s="47" t="s">
        <v>3</v>
      </c>
      <c r="D20" s="52">
        <f>IF(H10=0,IF(H11=0,1,H11),1+D13*(YEAR(H10)-YEAR(D14))+INT(D13*(MONTH(H10)-MONTH(D14))/12)+IF(DAY(H10)&gt;DAY(D14),1))</f>
        <v>1</v>
      </c>
      <c r="E20" s="56"/>
      <c r="F20" s="56"/>
      <c r="G20" s="68" t="str">
        <f>"Interesse composto prima del pagamento "&amp;TEXT(Primo_pagam_num,"0")&amp;":"</f>
        <v>Interesse composto prima del pagamento 1:</v>
      </c>
      <c r="H20" s="51">
        <f>Pagam_da_usare*(Primo_pagam_num-1)-(Ammont_prestito-Bilancio_iniz_tab)</f>
        <v>0</v>
      </c>
    </row>
    <row r="22" spans="2:11" s="2" customFormat="1" ht="12.75">
      <c r="B22" s="24" t="s">
        <v>6</v>
      </c>
      <c r="C22" s="26" t="s">
        <v>15</v>
      </c>
      <c r="D22" s="26" t="s">
        <v>13</v>
      </c>
      <c r="E22" s="79" t="s">
        <v>28</v>
      </c>
      <c r="F22" s="79" t="s">
        <v>28</v>
      </c>
      <c r="G22" s="29" t="s">
        <v>7</v>
      </c>
      <c r="H22" s="24" t="s">
        <v>27</v>
      </c>
      <c r="K22"/>
    </row>
    <row r="23" spans="2:11" s="2" customFormat="1" ht="12.75">
      <c r="B23" s="25" t="s">
        <v>17</v>
      </c>
      <c r="C23" s="27" t="s">
        <v>16</v>
      </c>
      <c r="D23" s="28" t="s">
        <v>8</v>
      </c>
      <c r="E23" s="80" t="s">
        <v>4</v>
      </c>
      <c r="F23" s="80" t="s">
        <v>5</v>
      </c>
      <c r="G23" s="30" t="s">
        <v>26</v>
      </c>
      <c r="H23" s="25" t="s">
        <v>14</v>
      </c>
      <c r="K23"/>
    </row>
    <row r="24" spans="2:12" s="2" customFormat="1" ht="20.25" customHeight="1">
      <c r="B24" s="36">
        <f>IF(Primo_pagam_num&lt;Totale_pagam,Primo_pagam_num,"")</f>
        <v>1</v>
      </c>
      <c r="C24" s="49">
        <f aca="true" t="shared" si="0" ref="C24:C87">Mostra.Data</f>
        <v>45292</v>
      </c>
      <c r="D24" s="53">
        <f>IF(B24&lt;&gt;"",IF(Bilancio_iniz_tab&lt;0,0,Bilancio_iniz_tab),"")</f>
        <v>160000</v>
      </c>
      <c r="E24" s="53">
        <f aca="true" t="shared" si="1" ref="E24:E87">Interesse</f>
        <v>381.3333333333333</v>
      </c>
      <c r="F24" s="53">
        <f aca="true" t="shared" si="2" ref="F24:F87">Capitale</f>
        <v>178.60791096561337</v>
      </c>
      <c r="G24" s="72">
        <f aca="true" t="shared" si="3" ref="G24:G87">Bilancio.finale</f>
        <v>159821.39208903437</v>
      </c>
      <c r="H24" s="77">
        <f>IF(B24&lt;&gt;"",E24+Interesse_tabella,"")</f>
        <v>381.3333333333333</v>
      </c>
      <c r="J24" s="5"/>
      <c r="K24"/>
      <c r="L24"/>
    </row>
    <row r="25" spans="2:12" s="2" customFormat="1" ht="12.75">
      <c r="B25" s="36">
        <f aca="true" t="shared" si="4" ref="B25:B88">pagam.Num</f>
        <v>2</v>
      </c>
      <c r="C25" s="49">
        <f t="shared" si="0"/>
        <v>45323</v>
      </c>
      <c r="D25" s="53">
        <f aca="true" t="shared" si="5" ref="D25:D88">Bil.Iniz</f>
        <v>159821.39208903437</v>
      </c>
      <c r="E25" s="53">
        <f t="shared" si="1"/>
        <v>380.90765114553193</v>
      </c>
      <c r="F25" s="53">
        <f t="shared" si="2"/>
        <v>179.03359315341476</v>
      </c>
      <c r="G25" s="72">
        <f t="shared" si="3"/>
        <v>159642.35849588097</v>
      </c>
      <c r="H25" s="77">
        <f aca="true" t="shared" si="6" ref="H25:H88">Interesse.Comp</f>
        <v>762.2409844788652</v>
      </c>
      <c r="K25" s="4"/>
      <c r="L25"/>
    </row>
    <row r="26" spans="2:12" s="2" customFormat="1" ht="12.75">
      <c r="B26" s="36">
        <f t="shared" si="4"/>
        <v>3</v>
      </c>
      <c r="C26" s="49">
        <f t="shared" si="0"/>
        <v>45352</v>
      </c>
      <c r="D26" s="53">
        <f t="shared" si="5"/>
        <v>159642.35849588097</v>
      </c>
      <c r="E26" s="53">
        <f t="shared" si="1"/>
        <v>380.48095441518296</v>
      </c>
      <c r="F26" s="53">
        <f t="shared" si="2"/>
        <v>179.46028988376372</v>
      </c>
      <c r="G26" s="72">
        <f t="shared" si="3"/>
        <v>159462.8982059972</v>
      </c>
      <c r="H26" s="77">
        <f t="shared" si="6"/>
        <v>1142.7219388940482</v>
      </c>
      <c r="K26"/>
      <c r="L26"/>
    </row>
    <row r="27" spans="2:12" s="2" customFormat="1" ht="12.75">
      <c r="B27" s="36">
        <f t="shared" si="4"/>
        <v>4</v>
      </c>
      <c r="C27" s="49">
        <f t="shared" si="0"/>
        <v>45383</v>
      </c>
      <c r="D27" s="53">
        <f t="shared" si="5"/>
        <v>159462.8982059972</v>
      </c>
      <c r="E27" s="53">
        <f t="shared" si="1"/>
        <v>380.0532407242933</v>
      </c>
      <c r="F27" s="53">
        <f t="shared" si="2"/>
        <v>179.8880035746534</v>
      </c>
      <c r="G27" s="72">
        <f t="shared" si="3"/>
        <v>159283.01020242253</v>
      </c>
      <c r="H27" s="77">
        <f t="shared" si="6"/>
        <v>1522.7751796183416</v>
      </c>
      <c r="K27"/>
      <c r="L27"/>
    </row>
    <row r="28" spans="2:12" s="2" customFormat="1" ht="12.75">
      <c r="B28" s="36">
        <f t="shared" si="4"/>
        <v>5</v>
      </c>
      <c r="C28" s="49">
        <f t="shared" si="0"/>
        <v>45413</v>
      </c>
      <c r="D28" s="53">
        <f t="shared" si="5"/>
        <v>159283.01020242253</v>
      </c>
      <c r="E28" s="53">
        <f t="shared" si="1"/>
        <v>379.62450764910704</v>
      </c>
      <c r="F28" s="53">
        <f t="shared" si="2"/>
        <v>180.31673664983964</v>
      </c>
      <c r="G28" s="72">
        <f t="shared" si="3"/>
        <v>159102.6934657727</v>
      </c>
      <c r="H28" s="77">
        <f t="shared" si="6"/>
        <v>1902.3996872674486</v>
      </c>
      <c r="K28"/>
      <c r="L28"/>
    </row>
    <row r="29" spans="2:12" s="2" customFormat="1" ht="12.75">
      <c r="B29" s="36">
        <f t="shared" si="4"/>
        <v>6</v>
      </c>
      <c r="C29" s="49">
        <f t="shared" si="0"/>
        <v>45444</v>
      </c>
      <c r="D29" s="53">
        <f t="shared" si="5"/>
        <v>159102.6934657727</v>
      </c>
      <c r="E29" s="53">
        <f t="shared" si="1"/>
        <v>379.1947527600916</v>
      </c>
      <c r="F29" s="53">
        <f t="shared" si="2"/>
        <v>180.74649153885508</v>
      </c>
      <c r="G29" s="72">
        <f t="shared" si="3"/>
        <v>158921.94697423384</v>
      </c>
      <c r="H29" s="77">
        <f t="shared" si="6"/>
        <v>2281.5944400275403</v>
      </c>
      <c r="K29"/>
      <c r="L29"/>
    </row>
    <row r="30" spans="2:12" s="2" customFormat="1" ht="12.75">
      <c r="B30" s="36">
        <f t="shared" si="4"/>
        <v>7</v>
      </c>
      <c r="C30" s="49">
        <f t="shared" si="0"/>
        <v>45474</v>
      </c>
      <c r="D30" s="53">
        <f t="shared" si="5"/>
        <v>158921.94697423384</v>
      </c>
      <c r="E30" s="53">
        <f t="shared" si="1"/>
        <v>378.763973621924</v>
      </c>
      <c r="F30" s="53">
        <f t="shared" si="2"/>
        <v>181.1772706770227</v>
      </c>
      <c r="G30" s="72">
        <f t="shared" si="3"/>
        <v>158740.7697035568</v>
      </c>
      <c r="H30" s="77">
        <f t="shared" si="6"/>
        <v>2660.358413649464</v>
      </c>
      <c r="K30"/>
      <c r="L30"/>
    </row>
    <row r="31" spans="2:12" s="2" customFormat="1" ht="12.75">
      <c r="B31" s="36">
        <f>pagam.Num</f>
        <v>8</v>
      </c>
      <c r="C31" s="49">
        <f t="shared" si="0"/>
        <v>45505</v>
      </c>
      <c r="D31" s="53">
        <f t="shared" si="5"/>
        <v>158740.7697035568</v>
      </c>
      <c r="E31" s="53">
        <f t="shared" si="1"/>
        <v>378.332167793477</v>
      </c>
      <c r="F31" s="53">
        <f t="shared" si="2"/>
        <v>181.60907650546966</v>
      </c>
      <c r="G31" s="72">
        <f t="shared" si="3"/>
        <v>158559.16062705134</v>
      </c>
      <c r="H31" s="77">
        <f t="shared" si="6"/>
        <v>3038.690581442941</v>
      </c>
      <c r="K31"/>
      <c r="L31"/>
    </row>
    <row r="32" spans="2:12" s="2" customFormat="1" ht="12.75">
      <c r="B32" s="36">
        <f t="shared" si="4"/>
        <v>9</v>
      </c>
      <c r="C32" s="49">
        <f t="shared" si="0"/>
        <v>45536</v>
      </c>
      <c r="D32" s="53">
        <f t="shared" si="5"/>
        <v>158559.16062705134</v>
      </c>
      <c r="E32" s="53">
        <f t="shared" si="1"/>
        <v>377.89933282780567</v>
      </c>
      <c r="F32" s="53">
        <f t="shared" si="2"/>
        <v>182.04191147114102</v>
      </c>
      <c r="G32" s="72">
        <f t="shared" si="3"/>
        <v>158377.1187155802</v>
      </c>
      <c r="H32" s="77">
        <f t="shared" si="6"/>
        <v>3416.5899142707467</v>
      </c>
      <c r="K32"/>
      <c r="L32"/>
    </row>
    <row r="33" spans="2:12" s="2" customFormat="1" ht="12.75">
      <c r="B33" s="36">
        <f t="shared" si="4"/>
        <v>10</v>
      </c>
      <c r="C33" s="49">
        <f t="shared" si="0"/>
        <v>45566</v>
      </c>
      <c r="D33" s="53">
        <f t="shared" si="5"/>
        <v>158377.1187155802</v>
      </c>
      <c r="E33" s="53">
        <f t="shared" si="1"/>
        <v>377.4654662721328</v>
      </c>
      <c r="F33" s="53">
        <f t="shared" si="2"/>
        <v>182.47577802681388</v>
      </c>
      <c r="G33" s="72">
        <f t="shared" si="3"/>
        <v>158194.64293755338</v>
      </c>
      <c r="H33" s="77">
        <f t="shared" si="6"/>
        <v>3794.0553805428794</v>
      </c>
      <c r="K33"/>
      <c r="L33"/>
    </row>
    <row r="34" spans="2:12" s="2" customFormat="1" ht="12.75">
      <c r="B34" s="36">
        <f t="shared" si="4"/>
        <v>11</v>
      </c>
      <c r="C34" s="49">
        <f t="shared" si="0"/>
        <v>45597</v>
      </c>
      <c r="D34" s="53">
        <f t="shared" si="5"/>
        <v>158194.64293755338</v>
      </c>
      <c r="E34" s="53">
        <f t="shared" si="1"/>
        <v>377.0305656678355</v>
      </c>
      <c r="F34" s="53">
        <f t="shared" si="2"/>
        <v>182.91067863111118</v>
      </c>
      <c r="G34" s="72">
        <f t="shared" si="3"/>
        <v>158011.73225892227</v>
      </c>
      <c r="H34" s="77">
        <f t="shared" si="6"/>
        <v>4171.085946210715</v>
      </c>
      <c r="K34"/>
      <c r="L34"/>
    </row>
    <row r="35" spans="2:12" s="2" customFormat="1" ht="12.75">
      <c r="B35" s="36">
        <f t="shared" si="4"/>
        <v>12</v>
      </c>
      <c r="C35" s="49">
        <f t="shared" si="0"/>
        <v>45627</v>
      </c>
      <c r="D35" s="53">
        <f t="shared" si="5"/>
        <v>158011.73225892227</v>
      </c>
      <c r="E35" s="53">
        <f t="shared" si="1"/>
        <v>376.5946285504314</v>
      </c>
      <c r="F35" s="53">
        <f t="shared" si="2"/>
        <v>183.34661574851526</v>
      </c>
      <c r="G35" s="72">
        <f t="shared" si="3"/>
        <v>157828.38564317377</v>
      </c>
      <c r="H35" s="77">
        <f t="shared" si="6"/>
        <v>4547.680574761146</v>
      </c>
      <c r="K35"/>
      <c r="L35"/>
    </row>
    <row r="36" spans="2:12" s="2" customFormat="1" ht="12.75">
      <c r="B36" s="36">
        <f t="shared" si="4"/>
        <v>13</v>
      </c>
      <c r="C36" s="49">
        <f t="shared" si="0"/>
        <v>45658</v>
      </c>
      <c r="D36" s="53">
        <f t="shared" si="5"/>
        <v>157828.38564317377</v>
      </c>
      <c r="E36" s="53">
        <f t="shared" si="1"/>
        <v>376.1576524495641</v>
      </c>
      <c r="F36" s="53">
        <f t="shared" si="2"/>
        <v>183.78359184938256</v>
      </c>
      <c r="G36" s="72">
        <f t="shared" si="3"/>
        <v>157644.6020513244</v>
      </c>
      <c r="H36" s="77">
        <f t="shared" si="6"/>
        <v>4923.83822721071</v>
      </c>
      <c r="K36"/>
      <c r="L36"/>
    </row>
    <row r="37" spans="2:12" s="2" customFormat="1" ht="12.75">
      <c r="B37" s="36">
        <f t="shared" si="4"/>
        <v>14</v>
      </c>
      <c r="C37" s="49">
        <f t="shared" si="0"/>
        <v>45689</v>
      </c>
      <c r="D37" s="53">
        <f t="shared" si="5"/>
        <v>157644.6020513244</v>
      </c>
      <c r="E37" s="53">
        <f t="shared" si="1"/>
        <v>375.7196348889898</v>
      </c>
      <c r="F37" s="53">
        <f t="shared" si="2"/>
        <v>184.2216094099569</v>
      </c>
      <c r="G37" s="72">
        <f t="shared" si="3"/>
        <v>157460.38044191443</v>
      </c>
      <c r="H37" s="77">
        <f t="shared" si="6"/>
        <v>5299.5578620997</v>
      </c>
      <c r="K37"/>
      <c r="L37"/>
    </row>
    <row r="38" spans="2:12" s="2" customFormat="1" ht="12.75">
      <c r="B38" s="36">
        <f t="shared" si="4"/>
        <v>15</v>
      </c>
      <c r="C38" s="49">
        <f t="shared" si="0"/>
        <v>45717</v>
      </c>
      <c r="D38" s="53">
        <f t="shared" si="5"/>
        <v>157460.38044191443</v>
      </c>
      <c r="E38" s="53">
        <f t="shared" si="1"/>
        <v>375.2805733865627</v>
      </c>
      <c r="F38" s="53">
        <f t="shared" si="2"/>
        <v>184.66067091238398</v>
      </c>
      <c r="G38" s="72">
        <f t="shared" si="3"/>
        <v>157275.71977100204</v>
      </c>
      <c r="H38" s="77">
        <f t="shared" si="6"/>
        <v>5674.838435486263</v>
      </c>
      <c r="K38"/>
      <c r="L38"/>
    </row>
    <row r="39" spans="2:12" s="2" customFormat="1" ht="12.75">
      <c r="B39" s="36">
        <f t="shared" si="4"/>
        <v>16</v>
      </c>
      <c r="C39" s="49">
        <f t="shared" si="0"/>
        <v>45748</v>
      </c>
      <c r="D39" s="53">
        <f t="shared" si="5"/>
        <v>157275.71977100204</v>
      </c>
      <c r="E39" s="53">
        <f t="shared" si="1"/>
        <v>374.8404654542215</v>
      </c>
      <c r="F39" s="53">
        <f t="shared" si="2"/>
        <v>185.1007788447252</v>
      </c>
      <c r="G39" s="72">
        <f t="shared" si="3"/>
        <v>157090.6189921573</v>
      </c>
      <c r="H39" s="77">
        <f t="shared" si="6"/>
        <v>6049.678900940485</v>
      </c>
      <c r="K39"/>
      <c r="L39"/>
    </row>
    <row r="40" spans="2:12" s="2" customFormat="1" ht="12.75">
      <c r="B40" s="36">
        <f t="shared" si="4"/>
        <v>17</v>
      </c>
      <c r="C40" s="49">
        <f t="shared" si="0"/>
        <v>45778</v>
      </c>
      <c r="D40" s="53">
        <f t="shared" si="5"/>
        <v>157090.6189921573</v>
      </c>
      <c r="E40" s="53">
        <f t="shared" si="1"/>
        <v>374.3993085979749</v>
      </c>
      <c r="F40" s="53">
        <f t="shared" si="2"/>
        <v>185.5419357009718</v>
      </c>
      <c r="G40" s="72">
        <f t="shared" si="3"/>
        <v>156905.07705645633</v>
      </c>
      <c r="H40" s="77">
        <f t="shared" si="6"/>
        <v>6424.078209538459</v>
      </c>
      <c r="K40"/>
      <c r="L40"/>
    </row>
    <row r="41" spans="2:12" s="2" customFormat="1" ht="12.75">
      <c r="B41" s="36">
        <f t="shared" si="4"/>
        <v>18</v>
      </c>
      <c r="C41" s="49">
        <f t="shared" si="0"/>
        <v>45809</v>
      </c>
      <c r="D41" s="53">
        <f t="shared" si="5"/>
        <v>156905.07705645633</v>
      </c>
      <c r="E41" s="53">
        <f t="shared" si="1"/>
        <v>373.9571003178876</v>
      </c>
      <c r="F41" s="53">
        <f t="shared" si="2"/>
        <v>185.9841439810591</v>
      </c>
      <c r="G41" s="72">
        <f t="shared" si="3"/>
        <v>156719.09291247526</v>
      </c>
      <c r="H41" s="77">
        <f t="shared" si="6"/>
        <v>6798.035309856346</v>
      </c>
      <c r="K41"/>
      <c r="L41"/>
    </row>
    <row r="42" spans="2:12" s="2" customFormat="1" ht="12.75">
      <c r="B42" s="36">
        <f t="shared" si="4"/>
        <v>19</v>
      </c>
      <c r="C42" s="49">
        <f t="shared" si="0"/>
        <v>45839</v>
      </c>
      <c r="D42" s="53">
        <f t="shared" si="5"/>
        <v>156719.09291247526</v>
      </c>
      <c r="E42" s="53">
        <f t="shared" si="1"/>
        <v>373.513838108066</v>
      </c>
      <c r="F42" s="53">
        <f t="shared" si="2"/>
        <v>186.42740619088067</v>
      </c>
      <c r="G42" s="72">
        <f t="shared" si="3"/>
        <v>156532.66550628436</v>
      </c>
      <c r="H42" s="77">
        <f t="shared" si="6"/>
        <v>7171.549147964412</v>
      </c>
      <c r="K42"/>
      <c r="L42"/>
    </row>
    <row r="43" spans="2:12" s="2" customFormat="1" ht="12.75">
      <c r="B43" s="36">
        <f t="shared" si="4"/>
        <v>20</v>
      </c>
      <c r="C43" s="49">
        <f t="shared" si="0"/>
        <v>45870</v>
      </c>
      <c r="D43" s="53">
        <f t="shared" si="5"/>
        <v>156532.66550628436</v>
      </c>
      <c r="E43" s="53">
        <f t="shared" si="1"/>
        <v>373.0695194566444</v>
      </c>
      <c r="F43" s="53">
        <f t="shared" si="2"/>
        <v>186.87172484230229</v>
      </c>
      <c r="G43" s="72">
        <f t="shared" si="3"/>
        <v>156345.79378144207</v>
      </c>
      <c r="H43" s="77">
        <f t="shared" si="6"/>
        <v>7544.618667421057</v>
      </c>
      <c r="K43"/>
      <c r="L43"/>
    </row>
    <row r="44" spans="2:12" s="2" customFormat="1" ht="12.75">
      <c r="B44" s="36">
        <f t="shared" si="4"/>
        <v>21</v>
      </c>
      <c r="C44" s="49">
        <f t="shared" si="0"/>
        <v>45901</v>
      </c>
      <c r="D44" s="53">
        <f t="shared" si="5"/>
        <v>156345.79378144207</v>
      </c>
      <c r="E44" s="53">
        <f t="shared" si="1"/>
        <v>372.6241418457703</v>
      </c>
      <c r="F44" s="53">
        <f t="shared" si="2"/>
        <v>187.3171024531764</v>
      </c>
      <c r="G44" s="72">
        <f t="shared" si="3"/>
        <v>156158.4766789889</v>
      </c>
      <c r="H44" s="77">
        <f t="shared" si="6"/>
        <v>7917.242809266827</v>
      </c>
      <c r="K44"/>
      <c r="L44"/>
    </row>
    <row r="45" spans="2:12" s="2" customFormat="1" ht="12.75">
      <c r="B45" s="36">
        <f t="shared" si="4"/>
        <v>22</v>
      </c>
      <c r="C45" s="49">
        <f t="shared" si="0"/>
        <v>45931</v>
      </c>
      <c r="D45" s="53">
        <f t="shared" si="5"/>
        <v>156158.4766789889</v>
      </c>
      <c r="E45" s="53">
        <f t="shared" si="1"/>
        <v>372.1777027515902</v>
      </c>
      <c r="F45" s="53">
        <f t="shared" si="2"/>
        <v>187.7635415473565</v>
      </c>
      <c r="G45" s="72">
        <f t="shared" si="3"/>
        <v>155970.71313744155</v>
      </c>
      <c r="H45" s="77">
        <f t="shared" si="6"/>
        <v>8289.420512018418</v>
      </c>
      <c r="J45"/>
      <c r="K45"/>
      <c r="L45"/>
    </row>
    <row r="46" spans="2:12" s="2" customFormat="1" ht="12.75">
      <c r="B46" s="36">
        <f t="shared" si="4"/>
        <v>23</v>
      </c>
      <c r="C46" s="49">
        <f t="shared" si="0"/>
        <v>45962</v>
      </c>
      <c r="D46" s="53">
        <f t="shared" si="5"/>
        <v>155970.71313744155</v>
      </c>
      <c r="E46" s="53">
        <f t="shared" si="1"/>
        <v>371.73019964423565</v>
      </c>
      <c r="F46" s="53">
        <f t="shared" si="2"/>
        <v>188.21104465471103</v>
      </c>
      <c r="G46" s="72">
        <f t="shared" si="3"/>
        <v>155782.50209278683</v>
      </c>
      <c r="H46" s="77">
        <f t="shared" si="6"/>
        <v>8661.150711662653</v>
      </c>
      <c r="J46"/>
      <c r="K46"/>
      <c r="L46"/>
    </row>
    <row r="47" spans="2:12" s="2" customFormat="1" ht="12.75">
      <c r="B47" s="36">
        <f t="shared" si="4"/>
        <v>24</v>
      </c>
      <c r="C47" s="49">
        <f t="shared" si="0"/>
        <v>45992</v>
      </c>
      <c r="D47" s="53">
        <f t="shared" si="5"/>
        <v>155782.50209278683</v>
      </c>
      <c r="E47" s="53">
        <f t="shared" si="1"/>
        <v>371.28162998780857</v>
      </c>
      <c r="F47" s="53">
        <f t="shared" si="2"/>
        <v>188.6596143111381</v>
      </c>
      <c r="G47" s="72">
        <f t="shared" si="3"/>
        <v>155593.8424784757</v>
      </c>
      <c r="H47" s="77">
        <f t="shared" si="6"/>
        <v>9032.432341650461</v>
      </c>
      <c r="J47"/>
      <c r="K47"/>
      <c r="L47"/>
    </row>
    <row r="48" spans="2:12" s="2" customFormat="1" ht="12.75">
      <c r="B48" s="36">
        <f t="shared" si="4"/>
        <v>25</v>
      </c>
      <c r="C48" s="49">
        <f t="shared" si="0"/>
        <v>46023</v>
      </c>
      <c r="D48" s="53">
        <f t="shared" si="5"/>
        <v>155593.8424784757</v>
      </c>
      <c r="E48" s="53">
        <f t="shared" si="1"/>
        <v>370.8319912403671</v>
      </c>
      <c r="F48" s="53">
        <f t="shared" si="2"/>
        <v>189.1092530585796</v>
      </c>
      <c r="G48" s="72">
        <f t="shared" si="3"/>
        <v>155404.73322541712</v>
      </c>
      <c r="H48" s="77">
        <f t="shared" si="6"/>
        <v>9403.264332890829</v>
      </c>
      <c r="J48"/>
      <c r="K48"/>
      <c r="L48"/>
    </row>
    <row r="49" spans="2:12" s="2" customFormat="1" ht="12.75">
      <c r="B49" s="36">
        <f t="shared" si="4"/>
        <v>26</v>
      </c>
      <c r="C49" s="49">
        <f t="shared" si="0"/>
        <v>46054</v>
      </c>
      <c r="D49" s="53">
        <f t="shared" si="5"/>
        <v>155404.73322541712</v>
      </c>
      <c r="E49" s="53">
        <f t="shared" si="1"/>
        <v>370.38128085391077</v>
      </c>
      <c r="F49" s="53">
        <f t="shared" si="2"/>
        <v>189.55996344503592</v>
      </c>
      <c r="G49" s="72">
        <f t="shared" si="3"/>
        <v>155215.1732619721</v>
      </c>
      <c r="H49" s="77">
        <f t="shared" si="6"/>
        <v>9773.64561374474</v>
      </c>
      <c r="J49"/>
      <c r="K49"/>
      <c r="L49"/>
    </row>
    <row r="50" spans="2:12" s="2" customFormat="1" ht="12.75">
      <c r="B50" s="36">
        <f t="shared" si="4"/>
        <v>27</v>
      </c>
      <c r="C50" s="49">
        <f t="shared" si="0"/>
        <v>46082</v>
      </c>
      <c r="D50" s="53">
        <f t="shared" si="5"/>
        <v>155215.1732619721</v>
      </c>
      <c r="E50" s="53">
        <f t="shared" si="1"/>
        <v>369.9294962743668</v>
      </c>
      <c r="F50" s="53">
        <f t="shared" si="2"/>
        <v>190.0117480245799</v>
      </c>
      <c r="G50" s="72">
        <f t="shared" si="3"/>
        <v>155025.1615139475</v>
      </c>
      <c r="H50" s="77">
        <f t="shared" si="6"/>
        <v>10143.575110019106</v>
      </c>
      <c r="K50"/>
      <c r="L50"/>
    </row>
    <row r="51" spans="2:11" s="2" customFormat="1" ht="12.75">
      <c r="B51" s="36">
        <f t="shared" si="4"/>
        <v>28</v>
      </c>
      <c r="C51" s="49">
        <f t="shared" si="0"/>
        <v>46113</v>
      </c>
      <c r="D51" s="53">
        <f t="shared" si="5"/>
        <v>155025.1615139475</v>
      </c>
      <c r="E51" s="53">
        <f t="shared" si="1"/>
        <v>369.47663494157484</v>
      </c>
      <c r="F51" s="53">
        <f t="shared" si="2"/>
        <v>190.46460935737184</v>
      </c>
      <c r="G51" s="72">
        <f t="shared" si="3"/>
        <v>154834.69690459012</v>
      </c>
      <c r="H51" s="77">
        <f t="shared" si="6"/>
        <v>10513.051744960681</v>
      </c>
      <c r="K51"/>
    </row>
    <row r="52" spans="2:11" s="2" customFormat="1" ht="12.75">
      <c r="B52" s="36">
        <f t="shared" si="4"/>
        <v>29</v>
      </c>
      <c r="C52" s="49">
        <f t="shared" si="0"/>
        <v>46143</v>
      </c>
      <c r="D52" s="53">
        <f t="shared" si="5"/>
        <v>154834.69690459012</v>
      </c>
      <c r="E52" s="53">
        <f t="shared" si="1"/>
        <v>369.0226942892731</v>
      </c>
      <c r="F52" s="53">
        <f t="shared" si="2"/>
        <v>190.9185500096736</v>
      </c>
      <c r="G52" s="72">
        <f t="shared" si="3"/>
        <v>154643.77835458046</v>
      </c>
      <c r="H52" s="77">
        <f t="shared" si="6"/>
        <v>10882.074439249955</v>
      </c>
      <c r="K52"/>
    </row>
    <row r="53" spans="2:11" s="2" customFormat="1" ht="12.75">
      <c r="B53" s="36">
        <f t="shared" si="4"/>
        <v>30</v>
      </c>
      <c r="C53" s="49">
        <f t="shared" si="0"/>
        <v>46174</v>
      </c>
      <c r="D53" s="53">
        <f t="shared" si="5"/>
        <v>154643.77835458046</v>
      </c>
      <c r="E53" s="53">
        <f t="shared" si="1"/>
        <v>368.56767174508343</v>
      </c>
      <c r="F53" s="53">
        <f t="shared" si="2"/>
        <v>191.37357255386326</v>
      </c>
      <c r="G53" s="72">
        <f t="shared" si="3"/>
        <v>154452.4047820266</v>
      </c>
      <c r="H53" s="77">
        <f t="shared" si="6"/>
        <v>11250.642110995039</v>
      </c>
      <c r="K53"/>
    </row>
    <row r="54" spans="2:11" s="2" customFormat="1" ht="12.75">
      <c r="B54" s="36">
        <f t="shared" si="4"/>
        <v>31</v>
      </c>
      <c r="C54" s="49">
        <f t="shared" si="0"/>
        <v>46204</v>
      </c>
      <c r="D54" s="53">
        <f t="shared" si="5"/>
        <v>154452.4047820266</v>
      </c>
      <c r="E54" s="53">
        <f t="shared" si="1"/>
        <v>368.1115647304967</v>
      </c>
      <c r="F54" s="53">
        <f t="shared" si="2"/>
        <v>191.82967956845</v>
      </c>
      <c r="G54" s="72">
        <f t="shared" si="3"/>
        <v>154260.57510245816</v>
      </c>
      <c r="H54" s="77">
        <f t="shared" si="6"/>
        <v>11618.753675725535</v>
      </c>
      <c r="K54"/>
    </row>
    <row r="55" spans="2:11" s="2" customFormat="1" ht="12.75">
      <c r="B55" s="36">
        <f t="shared" si="4"/>
        <v>32</v>
      </c>
      <c r="C55" s="49">
        <f t="shared" si="0"/>
        <v>46235</v>
      </c>
      <c r="D55" s="53">
        <f t="shared" si="5"/>
        <v>154260.57510245816</v>
      </c>
      <c r="E55" s="53">
        <f t="shared" si="1"/>
        <v>367.6543706608586</v>
      </c>
      <c r="F55" s="53">
        <f t="shared" si="2"/>
        <v>192.28687363808808</v>
      </c>
      <c r="G55" s="72">
        <f t="shared" si="3"/>
        <v>154068.28822882008</v>
      </c>
      <c r="H55" s="77">
        <f t="shared" si="6"/>
        <v>11986.408046386394</v>
      </c>
      <c r="K55"/>
    </row>
    <row r="56" spans="2:11" s="2" customFormat="1" ht="12.75">
      <c r="B56" s="36">
        <f t="shared" si="4"/>
        <v>33</v>
      </c>
      <c r="C56" s="49">
        <f t="shared" si="0"/>
        <v>46266</v>
      </c>
      <c r="D56" s="53">
        <f t="shared" si="5"/>
        <v>154068.28822882008</v>
      </c>
      <c r="E56" s="53">
        <f t="shared" si="1"/>
        <v>367.1960869453545</v>
      </c>
      <c r="F56" s="53">
        <f t="shared" si="2"/>
        <v>192.74515735359216</v>
      </c>
      <c r="G56" s="72">
        <f t="shared" si="3"/>
        <v>153875.5430714665</v>
      </c>
      <c r="H56" s="77">
        <f t="shared" si="6"/>
        <v>12353.604133331748</v>
      </c>
      <c r="K56"/>
    </row>
    <row r="57" spans="2:11" s="2" customFormat="1" ht="12.75">
      <c r="B57" s="36">
        <f t="shared" si="4"/>
        <v>34</v>
      </c>
      <c r="C57" s="49">
        <f t="shared" si="0"/>
        <v>46296</v>
      </c>
      <c r="D57" s="53">
        <f t="shared" si="5"/>
        <v>153875.5430714665</v>
      </c>
      <c r="E57" s="53">
        <f t="shared" si="1"/>
        <v>366.73671098699515</v>
      </c>
      <c r="F57" s="53">
        <f t="shared" si="2"/>
        <v>193.20453331195154</v>
      </c>
      <c r="G57" s="72">
        <f t="shared" si="3"/>
        <v>153682.33853815455</v>
      </c>
      <c r="H57" s="77">
        <f t="shared" si="6"/>
        <v>12720.340844318744</v>
      </c>
      <c r="K57"/>
    </row>
    <row r="58" spans="2:11" s="2" customFormat="1" ht="12.75">
      <c r="B58" s="36">
        <f t="shared" si="4"/>
        <v>35</v>
      </c>
      <c r="C58" s="49">
        <f t="shared" si="0"/>
        <v>46327</v>
      </c>
      <c r="D58" s="53">
        <f t="shared" si="5"/>
        <v>153682.33853815455</v>
      </c>
      <c r="E58" s="53">
        <f t="shared" si="1"/>
        <v>366.27624018260167</v>
      </c>
      <c r="F58" s="53">
        <f t="shared" si="2"/>
        <v>193.66500411634502</v>
      </c>
      <c r="G58" s="72">
        <f t="shared" si="3"/>
        <v>153488.67353403821</v>
      </c>
      <c r="H58" s="77">
        <f t="shared" si="6"/>
        <v>13086.617084501346</v>
      </c>
      <c r="K58"/>
    </row>
    <row r="59" spans="2:8" s="2" customFormat="1" ht="12.75">
      <c r="B59" s="36">
        <f t="shared" si="4"/>
        <v>36</v>
      </c>
      <c r="C59" s="49">
        <f t="shared" si="0"/>
        <v>46357</v>
      </c>
      <c r="D59" s="53">
        <f t="shared" si="5"/>
        <v>153488.67353403821</v>
      </c>
      <c r="E59" s="53">
        <f t="shared" si="1"/>
        <v>365.81467192279104</v>
      </c>
      <c r="F59" s="53">
        <f t="shared" si="2"/>
        <v>194.12657237615565</v>
      </c>
      <c r="G59" s="72">
        <f t="shared" si="3"/>
        <v>153294.54696166207</v>
      </c>
      <c r="H59" s="77">
        <f t="shared" si="6"/>
        <v>13452.431756424137</v>
      </c>
    </row>
    <row r="60" spans="2:8" s="2" customFormat="1" ht="12.75">
      <c r="B60" s="36">
        <f t="shared" si="4"/>
        <v>37</v>
      </c>
      <c r="C60" s="49">
        <f t="shared" si="0"/>
        <v>46388</v>
      </c>
      <c r="D60" s="53">
        <f t="shared" si="5"/>
        <v>153294.54696166207</v>
      </c>
      <c r="E60" s="53">
        <f t="shared" si="1"/>
        <v>365.35200359196125</v>
      </c>
      <c r="F60" s="53">
        <f t="shared" si="2"/>
        <v>194.58924070698544</v>
      </c>
      <c r="G60" s="72">
        <f t="shared" si="3"/>
        <v>153099.95772095508</v>
      </c>
      <c r="H60" s="77">
        <f t="shared" si="6"/>
        <v>13817.783760016098</v>
      </c>
    </row>
    <row r="61" spans="2:8" s="2" customFormat="1" ht="12.75">
      <c r="B61" s="36">
        <f t="shared" si="4"/>
        <v>38</v>
      </c>
      <c r="C61" s="49">
        <f t="shared" si="0"/>
        <v>46419</v>
      </c>
      <c r="D61" s="53">
        <f t="shared" si="5"/>
        <v>153099.95772095508</v>
      </c>
      <c r="E61" s="53">
        <f t="shared" si="1"/>
        <v>364.88823256827624</v>
      </c>
      <c r="F61" s="53">
        <f t="shared" si="2"/>
        <v>195.05301173067045</v>
      </c>
      <c r="G61" s="72">
        <f t="shared" si="3"/>
        <v>152904.9047092244</v>
      </c>
      <c r="H61" s="77">
        <f t="shared" si="6"/>
        <v>14182.671992584375</v>
      </c>
    </row>
    <row r="62" spans="2:8" s="2" customFormat="1" ht="12.75">
      <c r="B62" s="36">
        <f t="shared" si="4"/>
        <v>39</v>
      </c>
      <c r="C62" s="49">
        <f t="shared" si="0"/>
        <v>46447</v>
      </c>
      <c r="D62" s="53">
        <f t="shared" si="5"/>
        <v>152904.9047092244</v>
      </c>
      <c r="E62" s="53">
        <f t="shared" si="1"/>
        <v>364.4233562236515</v>
      </c>
      <c r="F62" s="53">
        <f t="shared" si="2"/>
        <v>195.51788807529516</v>
      </c>
      <c r="G62" s="72">
        <f t="shared" si="3"/>
        <v>152709.38682114912</v>
      </c>
      <c r="H62" s="77">
        <f t="shared" si="6"/>
        <v>14547.095348808027</v>
      </c>
    </row>
    <row r="63" spans="2:8" s="2" customFormat="1" ht="12.75">
      <c r="B63" s="36">
        <f t="shared" si="4"/>
        <v>40</v>
      </c>
      <c r="C63" s="49">
        <f t="shared" si="0"/>
        <v>46478</v>
      </c>
      <c r="D63" s="53">
        <f t="shared" si="5"/>
        <v>152709.38682114912</v>
      </c>
      <c r="E63" s="53">
        <f t="shared" si="1"/>
        <v>363.9573719237387</v>
      </c>
      <c r="F63" s="53">
        <f t="shared" si="2"/>
        <v>195.98387237520797</v>
      </c>
      <c r="G63" s="72">
        <f t="shared" si="3"/>
        <v>152513.4029487739</v>
      </c>
      <c r="H63" s="77">
        <f t="shared" si="6"/>
        <v>14911.052720731765</v>
      </c>
    </row>
    <row r="64" spans="2:8" s="2" customFormat="1" ht="12.75">
      <c r="B64" s="36">
        <f t="shared" si="4"/>
        <v>41</v>
      </c>
      <c r="C64" s="49">
        <f t="shared" si="0"/>
        <v>46508</v>
      </c>
      <c r="D64" s="53">
        <f t="shared" si="5"/>
        <v>152513.4029487739</v>
      </c>
      <c r="E64" s="53">
        <f t="shared" si="1"/>
        <v>363.49027702791113</v>
      </c>
      <c r="F64" s="53">
        <f t="shared" si="2"/>
        <v>196.45096727103555</v>
      </c>
      <c r="G64" s="72">
        <f t="shared" si="3"/>
        <v>152316.95198150288</v>
      </c>
      <c r="H64" s="77">
        <f t="shared" si="6"/>
        <v>15274.542997759676</v>
      </c>
    </row>
    <row r="65" spans="2:8" s="2" customFormat="1" ht="12.75">
      <c r="B65" s="36">
        <f t="shared" si="4"/>
        <v>42</v>
      </c>
      <c r="C65" s="49">
        <f t="shared" si="0"/>
        <v>46539</v>
      </c>
      <c r="D65" s="53">
        <f t="shared" si="5"/>
        <v>152316.95198150288</v>
      </c>
      <c r="E65" s="53">
        <f t="shared" si="1"/>
        <v>363.0220688892485</v>
      </c>
      <c r="F65" s="53">
        <f t="shared" si="2"/>
        <v>196.9191754096982</v>
      </c>
      <c r="G65" s="72">
        <f t="shared" si="3"/>
        <v>152120.03280609316</v>
      </c>
      <c r="H65" s="77">
        <f t="shared" si="6"/>
        <v>15637.565066648924</v>
      </c>
    </row>
    <row r="66" spans="2:8" s="2" customFormat="1" ht="12.75">
      <c r="B66" s="36">
        <f t="shared" si="4"/>
        <v>43</v>
      </c>
      <c r="C66" s="49">
        <f t="shared" si="0"/>
        <v>46569</v>
      </c>
      <c r="D66" s="53">
        <f t="shared" si="5"/>
        <v>152120.03280609316</v>
      </c>
      <c r="E66" s="53">
        <f t="shared" si="1"/>
        <v>362.552744854522</v>
      </c>
      <c r="F66" s="53">
        <f t="shared" si="2"/>
        <v>197.38849944442467</v>
      </c>
      <c r="G66" s="72">
        <f t="shared" si="3"/>
        <v>151922.64430664873</v>
      </c>
      <c r="H66" s="77">
        <f t="shared" si="6"/>
        <v>16000.117811503445</v>
      </c>
    </row>
    <row r="67" spans="2:8" s="2" customFormat="1" ht="12.75">
      <c r="B67" s="36">
        <f t="shared" si="4"/>
        <v>44</v>
      </c>
      <c r="C67" s="49">
        <f t="shared" si="0"/>
        <v>46600</v>
      </c>
      <c r="D67" s="53">
        <f t="shared" si="5"/>
        <v>151922.64430664873</v>
      </c>
      <c r="E67" s="53">
        <f t="shared" si="1"/>
        <v>362.0823022641795</v>
      </c>
      <c r="F67" s="53">
        <f t="shared" si="2"/>
        <v>197.8589420347672</v>
      </c>
      <c r="G67" s="72">
        <f t="shared" si="3"/>
        <v>151724.78536461396</v>
      </c>
      <c r="H67" s="77">
        <f t="shared" si="6"/>
        <v>16362.200113767625</v>
      </c>
    </row>
    <row r="68" spans="2:8" s="2" customFormat="1" ht="12.75">
      <c r="B68" s="36">
        <f t="shared" si="4"/>
        <v>45</v>
      </c>
      <c r="C68" s="49">
        <f t="shared" si="0"/>
        <v>46631</v>
      </c>
      <c r="D68" s="53">
        <f t="shared" si="5"/>
        <v>151724.78536461396</v>
      </c>
      <c r="E68" s="53">
        <f t="shared" si="1"/>
        <v>361.6107384523299</v>
      </c>
      <c r="F68" s="53">
        <f t="shared" si="2"/>
        <v>198.3305058466168</v>
      </c>
      <c r="G68" s="72">
        <f t="shared" si="3"/>
        <v>151526.45485876733</v>
      </c>
      <c r="H68" s="77">
        <f t="shared" si="6"/>
        <v>16723.810852219955</v>
      </c>
    </row>
    <row r="69" spans="2:8" s="2" customFormat="1" ht="12.75">
      <c r="B69" s="36">
        <f t="shared" si="4"/>
        <v>46</v>
      </c>
      <c r="C69" s="49">
        <f t="shared" si="0"/>
        <v>46661</v>
      </c>
      <c r="D69" s="53">
        <f t="shared" si="5"/>
        <v>151526.45485876733</v>
      </c>
      <c r="E69" s="53">
        <f t="shared" si="1"/>
        <v>361.1380507467288</v>
      </c>
      <c r="F69" s="53">
        <f t="shared" si="2"/>
        <v>198.80319355221786</v>
      </c>
      <c r="G69" s="72">
        <f t="shared" si="3"/>
        <v>151327.65166521512</v>
      </c>
      <c r="H69" s="77">
        <f t="shared" si="6"/>
        <v>17084.948902966684</v>
      </c>
    </row>
    <row r="70" spans="2:8" s="2" customFormat="1" ht="12.75">
      <c r="B70" s="36">
        <f t="shared" si="4"/>
        <v>47</v>
      </c>
      <c r="C70" s="49">
        <f t="shared" si="0"/>
        <v>46692</v>
      </c>
      <c r="D70" s="53">
        <f t="shared" si="5"/>
        <v>151327.65166521512</v>
      </c>
      <c r="E70" s="53">
        <f t="shared" si="1"/>
        <v>360.6642364687627</v>
      </c>
      <c r="F70" s="53">
        <f t="shared" si="2"/>
        <v>199.277007830184</v>
      </c>
      <c r="G70" s="72">
        <f t="shared" si="3"/>
        <v>151128.37465738493</v>
      </c>
      <c r="H70" s="77">
        <f t="shared" si="6"/>
        <v>17445.613139435445</v>
      </c>
    </row>
    <row r="71" spans="2:8" s="2" customFormat="1" ht="12.75">
      <c r="B71" s="36">
        <f t="shared" si="4"/>
        <v>48</v>
      </c>
      <c r="C71" s="49">
        <f t="shared" si="0"/>
        <v>46722</v>
      </c>
      <c r="D71" s="53">
        <f t="shared" si="5"/>
        <v>151128.37465738493</v>
      </c>
      <c r="E71" s="53">
        <f t="shared" si="1"/>
        <v>360.1892929334341</v>
      </c>
      <c r="F71" s="53">
        <f t="shared" si="2"/>
        <v>199.75195136551258</v>
      </c>
      <c r="G71" s="72">
        <f t="shared" si="3"/>
        <v>150928.62270601944</v>
      </c>
      <c r="H71" s="77">
        <f t="shared" si="6"/>
        <v>17805.80243236888</v>
      </c>
    </row>
    <row r="72" spans="2:8" s="2" customFormat="1" ht="12.75">
      <c r="B72" s="36">
        <f t="shared" si="4"/>
        <v>49</v>
      </c>
      <c r="C72" s="49">
        <f t="shared" si="0"/>
        <v>46753</v>
      </c>
      <c r="D72" s="53">
        <f t="shared" si="5"/>
        <v>150928.62270601944</v>
      </c>
      <c r="E72" s="53">
        <f t="shared" si="1"/>
        <v>359.7132174493463</v>
      </c>
      <c r="F72" s="53">
        <f t="shared" si="2"/>
        <v>200.22802684960038</v>
      </c>
      <c r="G72" s="72">
        <f t="shared" si="3"/>
        <v>150728.39467916984</v>
      </c>
      <c r="H72" s="77">
        <f t="shared" si="6"/>
        <v>18165.515649818226</v>
      </c>
    </row>
    <row r="73" spans="2:8" s="2" customFormat="1" ht="12.75">
      <c r="B73" s="36">
        <f t="shared" si="4"/>
        <v>50</v>
      </c>
      <c r="C73" s="49">
        <f t="shared" si="0"/>
        <v>46784</v>
      </c>
      <c r="D73" s="53">
        <f t="shared" si="5"/>
        <v>150728.39467916984</v>
      </c>
      <c r="E73" s="53">
        <f t="shared" si="1"/>
        <v>359.2360073186881</v>
      </c>
      <c r="F73" s="53">
        <f t="shared" si="2"/>
        <v>200.70523698025858</v>
      </c>
      <c r="G73" s="72">
        <f t="shared" si="3"/>
        <v>150527.68944218958</v>
      </c>
      <c r="H73" s="77">
        <f t="shared" si="6"/>
        <v>18524.751657136912</v>
      </c>
    </row>
    <row r="74" spans="2:8" s="2" customFormat="1" ht="12.75">
      <c r="B74" s="36">
        <f t="shared" si="4"/>
        <v>51</v>
      </c>
      <c r="C74" s="49">
        <f t="shared" si="0"/>
        <v>46813</v>
      </c>
      <c r="D74" s="53">
        <f t="shared" si="5"/>
        <v>150527.68944218958</v>
      </c>
      <c r="E74" s="53">
        <f t="shared" si="1"/>
        <v>358.7576598372185</v>
      </c>
      <c r="F74" s="53">
        <f t="shared" si="2"/>
        <v>201.18358446172817</v>
      </c>
      <c r="G74" s="72">
        <f t="shared" si="3"/>
        <v>150326.50585772787</v>
      </c>
      <c r="H74" s="77">
        <f t="shared" si="6"/>
        <v>18883.50931697413</v>
      </c>
    </row>
    <row r="75" spans="2:8" s="2" customFormat="1" ht="12.75">
      <c r="B75" s="36">
        <f t="shared" si="4"/>
        <v>52</v>
      </c>
      <c r="C75" s="49">
        <f t="shared" si="0"/>
        <v>46844</v>
      </c>
      <c r="D75" s="53">
        <f t="shared" si="5"/>
        <v>150326.50585772787</v>
      </c>
      <c r="E75" s="53">
        <f t="shared" si="1"/>
        <v>358.2781722942514</v>
      </c>
      <c r="F75" s="53">
        <f t="shared" si="2"/>
        <v>201.66307200469527</v>
      </c>
      <c r="G75" s="72">
        <f t="shared" si="3"/>
        <v>150124.8427857232</v>
      </c>
      <c r="H75" s="77">
        <f t="shared" si="6"/>
        <v>19241.787489268383</v>
      </c>
    </row>
    <row r="76" spans="2:8" s="2" customFormat="1" ht="12.75">
      <c r="B76" s="36">
        <f t="shared" si="4"/>
        <v>53</v>
      </c>
      <c r="C76" s="49">
        <f t="shared" si="0"/>
        <v>46874</v>
      </c>
      <c r="D76" s="53">
        <f t="shared" si="5"/>
        <v>150124.8427857232</v>
      </c>
      <c r="E76" s="53">
        <f t="shared" si="1"/>
        <v>357.79754197264026</v>
      </c>
      <c r="F76" s="53">
        <f t="shared" si="2"/>
        <v>202.14370232630642</v>
      </c>
      <c r="G76" s="72">
        <f t="shared" si="3"/>
        <v>149922.69908339687</v>
      </c>
      <c r="H76" s="77">
        <f t="shared" si="6"/>
        <v>19599.585031241022</v>
      </c>
    </row>
    <row r="77" spans="2:8" s="2" customFormat="1" ht="12.75">
      <c r="B77" s="36">
        <f t="shared" si="4"/>
        <v>54</v>
      </c>
      <c r="C77" s="49">
        <f t="shared" si="0"/>
        <v>46905</v>
      </c>
      <c r="D77" s="53">
        <f t="shared" si="5"/>
        <v>149922.69908339687</v>
      </c>
      <c r="E77" s="53">
        <f t="shared" si="1"/>
        <v>357.3157661487625</v>
      </c>
      <c r="F77" s="53">
        <f t="shared" si="2"/>
        <v>202.62547815018416</v>
      </c>
      <c r="G77" s="72">
        <f t="shared" si="3"/>
        <v>149720.0736052467</v>
      </c>
      <c r="H77" s="77">
        <f t="shared" si="6"/>
        <v>19956.900797389786</v>
      </c>
    </row>
    <row r="78" spans="2:8" s="2" customFormat="1" ht="12.75">
      <c r="B78" s="36">
        <f t="shared" si="4"/>
        <v>55</v>
      </c>
      <c r="C78" s="49">
        <f t="shared" si="0"/>
        <v>46935</v>
      </c>
      <c r="D78" s="53">
        <f t="shared" si="5"/>
        <v>149720.0736052467</v>
      </c>
      <c r="E78" s="53">
        <f t="shared" si="1"/>
        <v>356.8328420925046</v>
      </c>
      <c r="F78" s="53">
        <f t="shared" si="2"/>
        <v>203.10840220644207</v>
      </c>
      <c r="G78" s="72">
        <f t="shared" si="3"/>
        <v>149516.96520304025</v>
      </c>
      <c r="H78" s="77">
        <f t="shared" si="6"/>
        <v>20313.733639482292</v>
      </c>
    </row>
    <row r="79" spans="2:8" s="2" customFormat="1" ht="12.75">
      <c r="B79" s="36">
        <f t="shared" si="4"/>
        <v>56</v>
      </c>
      <c r="C79" s="49">
        <f t="shared" si="0"/>
        <v>46966</v>
      </c>
      <c r="D79" s="53">
        <f t="shared" si="5"/>
        <v>149516.96520304025</v>
      </c>
      <c r="E79" s="53">
        <f t="shared" si="1"/>
        <v>356.3487670672459</v>
      </c>
      <c r="F79" s="53">
        <f t="shared" si="2"/>
        <v>203.5924772317008</v>
      </c>
      <c r="G79" s="72">
        <f t="shared" si="3"/>
        <v>149313.37272580856</v>
      </c>
      <c r="H79" s="77">
        <f t="shared" si="6"/>
        <v>20670.08240654954</v>
      </c>
    </row>
    <row r="80" spans="2:8" s="2" customFormat="1" ht="12.75">
      <c r="B80" s="36">
        <f t="shared" si="4"/>
        <v>57</v>
      </c>
      <c r="C80" s="49">
        <f t="shared" si="0"/>
        <v>46997</v>
      </c>
      <c r="D80" s="53">
        <f t="shared" si="5"/>
        <v>149313.37272580856</v>
      </c>
      <c r="E80" s="53">
        <f t="shared" si="1"/>
        <v>355.8635383298437</v>
      </c>
      <c r="F80" s="53">
        <f t="shared" si="2"/>
        <v>204.07770596910296</v>
      </c>
      <c r="G80" s="72">
        <f t="shared" si="3"/>
        <v>149109.29501983945</v>
      </c>
      <c r="H80" s="77">
        <f t="shared" si="6"/>
        <v>21025.945944879382</v>
      </c>
    </row>
    <row r="81" spans="2:8" s="2" customFormat="1" ht="12.75">
      <c r="B81" s="36">
        <f t="shared" si="4"/>
        <v>58</v>
      </c>
      <c r="C81" s="49">
        <f t="shared" si="0"/>
        <v>47027</v>
      </c>
      <c r="D81" s="53">
        <f t="shared" si="5"/>
        <v>149109.29501983945</v>
      </c>
      <c r="E81" s="53">
        <f t="shared" si="1"/>
        <v>355.37715313061733</v>
      </c>
      <c r="F81" s="53">
        <f t="shared" si="2"/>
        <v>204.56409116832936</v>
      </c>
      <c r="G81" s="72">
        <f t="shared" si="3"/>
        <v>148904.73092867114</v>
      </c>
      <c r="H81" s="77">
        <f t="shared" si="6"/>
        <v>21381.323098009998</v>
      </c>
    </row>
    <row r="82" spans="2:8" s="2" customFormat="1" ht="12.75">
      <c r="B82" s="36">
        <f t="shared" si="4"/>
        <v>59</v>
      </c>
      <c r="C82" s="49">
        <f t="shared" si="0"/>
        <v>47058</v>
      </c>
      <c r="D82" s="53">
        <f t="shared" si="5"/>
        <v>148904.73092867114</v>
      </c>
      <c r="E82" s="53">
        <f t="shared" si="1"/>
        <v>354.88960871333285</v>
      </c>
      <c r="F82" s="53">
        <f t="shared" si="2"/>
        <v>205.05163558561384</v>
      </c>
      <c r="G82" s="72">
        <f t="shared" si="3"/>
        <v>148699.67929308553</v>
      </c>
      <c r="H82" s="77">
        <f t="shared" si="6"/>
        <v>21736.21270672333</v>
      </c>
    </row>
    <row r="83" spans="2:8" s="2" customFormat="1" ht="12.75">
      <c r="B83" s="36">
        <f t="shared" si="4"/>
        <v>60</v>
      </c>
      <c r="C83" s="49">
        <f t="shared" si="0"/>
        <v>47088</v>
      </c>
      <c r="D83" s="53">
        <f t="shared" si="5"/>
        <v>148699.67929308553</v>
      </c>
      <c r="E83" s="53">
        <f t="shared" si="1"/>
        <v>354.4009023151872</v>
      </c>
      <c r="F83" s="53">
        <f t="shared" si="2"/>
        <v>205.5403419837595</v>
      </c>
      <c r="G83" s="72">
        <f t="shared" si="3"/>
        <v>148494.13895110178</v>
      </c>
      <c r="H83" s="77">
        <f t="shared" si="6"/>
        <v>22090.61360903852</v>
      </c>
    </row>
    <row r="84" spans="2:8" s="2" customFormat="1" ht="12.75">
      <c r="B84" s="36">
        <f t="shared" si="4"/>
        <v>61</v>
      </c>
      <c r="C84" s="49">
        <f t="shared" si="0"/>
        <v>47119</v>
      </c>
      <c r="D84" s="53">
        <f t="shared" si="5"/>
        <v>148494.13895110178</v>
      </c>
      <c r="E84" s="53">
        <f t="shared" si="1"/>
        <v>353.91103116679255</v>
      </c>
      <c r="F84" s="53">
        <f t="shared" si="2"/>
        <v>206.03021313215413</v>
      </c>
      <c r="G84" s="72">
        <f t="shared" si="3"/>
        <v>148288.10873796963</v>
      </c>
      <c r="H84" s="77">
        <f t="shared" si="6"/>
        <v>22444.524640205313</v>
      </c>
    </row>
    <row r="85" spans="2:8" s="2" customFormat="1" ht="12.75">
      <c r="B85" s="36">
        <f t="shared" si="4"/>
        <v>62</v>
      </c>
      <c r="C85" s="49">
        <f t="shared" si="0"/>
        <v>47150</v>
      </c>
      <c r="D85" s="53">
        <f t="shared" si="5"/>
        <v>148288.10873796963</v>
      </c>
      <c r="E85" s="53">
        <f t="shared" si="1"/>
        <v>353.41999249216093</v>
      </c>
      <c r="F85" s="53">
        <f t="shared" si="2"/>
        <v>206.52125180678576</v>
      </c>
      <c r="G85" s="72">
        <f t="shared" si="3"/>
        <v>148081.58748616284</v>
      </c>
      <c r="H85" s="77">
        <f t="shared" si="6"/>
        <v>22797.944632697472</v>
      </c>
    </row>
    <row r="86" spans="2:8" s="2" customFormat="1" ht="12.75">
      <c r="B86" s="36">
        <f t="shared" si="4"/>
        <v>63</v>
      </c>
      <c r="C86" s="49">
        <f t="shared" si="0"/>
        <v>47178</v>
      </c>
      <c r="D86" s="53">
        <f t="shared" si="5"/>
        <v>148081.58748616284</v>
      </c>
      <c r="E86" s="53">
        <f t="shared" si="1"/>
        <v>352.9277835086881</v>
      </c>
      <c r="F86" s="53">
        <f t="shared" si="2"/>
        <v>207.0134607902586</v>
      </c>
      <c r="G86" s="72">
        <f t="shared" si="3"/>
        <v>147874.57402537257</v>
      </c>
      <c r="H86" s="77">
        <f t="shared" si="6"/>
        <v>23150.87241620616</v>
      </c>
    </row>
    <row r="87" spans="2:8" s="2" customFormat="1" ht="12.75">
      <c r="B87" s="36">
        <f t="shared" si="4"/>
        <v>64</v>
      </c>
      <c r="C87" s="49">
        <f t="shared" si="0"/>
        <v>47209</v>
      </c>
      <c r="D87" s="53">
        <f t="shared" si="5"/>
        <v>147874.57402537257</v>
      </c>
      <c r="E87" s="53">
        <f t="shared" si="1"/>
        <v>352.4344014271379</v>
      </c>
      <c r="F87" s="53">
        <f t="shared" si="2"/>
        <v>207.50684287180877</v>
      </c>
      <c r="G87" s="72">
        <f t="shared" si="3"/>
        <v>147667.06718250076</v>
      </c>
      <c r="H87" s="77">
        <f t="shared" si="6"/>
        <v>23503.306817633296</v>
      </c>
    </row>
    <row r="88" spans="2:8" s="2" customFormat="1" ht="12.75">
      <c r="B88" s="36">
        <f t="shared" si="4"/>
        <v>65</v>
      </c>
      <c r="C88" s="49">
        <f>Mostra.Data</f>
        <v>47239</v>
      </c>
      <c r="D88" s="53">
        <f t="shared" si="5"/>
        <v>147667.06718250076</v>
      </c>
      <c r="E88" s="53">
        <f>Interesse</f>
        <v>351.9398434516268</v>
      </c>
      <c r="F88" s="53">
        <f>Capitale</f>
        <v>208.00140084731987</v>
      </c>
      <c r="G88" s="72">
        <f>Bilancio.finale</f>
        <v>147459.06578165345</v>
      </c>
      <c r="H88" s="77">
        <f t="shared" si="6"/>
        <v>23855.246661084922</v>
      </c>
    </row>
    <row r="89" spans="2:8" s="2" customFormat="1" ht="12.75">
      <c r="B89" s="36">
        <f>pagam.Num</f>
        <v>66</v>
      </c>
      <c r="C89" s="49">
        <f>Mostra.Data</f>
        <v>47270</v>
      </c>
      <c r="D89" s="53">
        <f>Bil.Iniz</f>
        <v>147459.06578165345</v>
      </c>
      <c r="E89" s="53">
        <f>Interesse</f>
        <v>351.44410677960735</v>
      </c>
      <c r="F89" s="53">
        <f>Capitale</f>
        <v>208.49713751933933</v>
      </c>
      <c r="G89" s="72">
        <f>Bilancio.finale</f>
        <v>147250.56864413412</v>
      </c>
      <c r="H89" s="77">
        <f>Interesse.Comp</f>
        <v>24206.69076786453</v>
      </c>
    </row>
    <row r="90" spans="2:8" s="2" customFormat="1" ht="12.75">
      <c r="B90" s="36">
        <f>pagam.Num</f>
        <v>67</v>
      </c>
      <c r="C90" s="49">
        <f>Mostra.Data</f>
        <v>47300</v>
      </c>
      <c r="D90" s="53">
        <f>Bil.Iniz</f>
        <v>147250.56864413412</v>
      </c>
      <c r="E90" s="53">
        <f>Interesse</f>
        <v>350.947188601853</v>
      </c>
      <c r="F90" s="53">
        <f>Capitale</f>
        <v>208.9940556970937</v>
      </c>
      <c r="G90" s="72">
        <f>Bilancio.finale</f>
        <v>147041.57458843704</v>
      </c>
      <c r="H90" s="77">
        <f>Interesse.Comp</f>
        <v>24557.637956466384</v>
      </c>
    </row>
    <row r="91" spans="2:8" s="2" customFormat="1" ht="12.75">
      <c r="B91" s="36">
        <f aca="true" t="shared" si="7" ref="B91:B154">pagam.Num</f>
        <v>68</v>
      </c>
      <c r="C91" s="49">
        <f aca="true" t="shared" si="8" ref="C91:C154">Mostra.Data</f>
        <v>47331</v>
      </c>
      <c r="D91" s="53">
        <f aca="true" t="shared" si="9" ref="D91:D154">Bil.Iniz</f>
        <v>147041.57458843704</v>
      </c>
      <c r="E91" s="53">
        <f aca="true" t="shared" si="10" ref="E91:E154">Interesse</f>
        <v>350.4490861024416</v>
      </c>
      <c r="F91" s="53">
        <f aca="true" t="shared" si="11" ref="F91:F154">Capitale</f>
        <v>209.4921581965051</v>
      </c>
      <c r="G91" s="72">
        <f aca="true" t="shared" si="12" ref="G91:G154">Bilancio.finale</f>
        <v>146832.08243024052</v>
      </c>
      <c r="H91" s="77">
        <f aca="true" t="shared" si="13" ref="H91:H154">Interesse.Comp</f>
        <v>24908.087042568826</v>
      </c>
    </row>
    <row r="92" spans="2:8" s="2" customFormat="1" ht="12.75">
      <c r="B92" s="36">
        <f t="shared" si="7"/>
        <v>69</v>
      </c>
      <c r="C92" s="49">
        <f t="shared" si="8"/>
        <v>47362</v>
      </c>
      <c r="D92" s="53">
        <f t="shared" si="9"/>
        <v>146832.08243024052</v>
      </c>
      <c r="E92" s="53">
        <f t="shared" si="10"/>
        <v>349.9497964587399</v>
      </c>
      <c r="F92" s="53">
        <f t="shared" si="11"/>
        <v>209.99144784020677</v>
      </c>
      <c r="G92" s="72">
        <f t="shared" si="12"/>
        <v>146622.09098240032</v>
      </c>
      <c r="H92" s="77">
        <f t="shared" si="13"/>
        <v>25258.036839027565</v>
      </c>
    </row>
    <row r="93" spans="2:8" s="2" customFormat="1" ht="12.75">
      <c r="B93" s="36">
        <f t="shared" si="7"/>
        <v>70</v>
      </c>
      <c r="C93" s="49">
        <f t="shared" si="8"/>
        <v>47392</v>
      </c>
      <c r="D93" s="53">
        <f t="shared" si="9"/>
        <v>146622.09098240032</v>
      </c>
      <c r="E93" s="53">
        <f t="shared" si="10"/>
        <v>349.44931684138743</v>
      </c>
      <c r="F93" s="53">
        <f t="shared" si="11"/>
        <v>210.49192745755926</v>
      </c>
      <c r="G93" s="72">
        <f t="shared" si="12"/>
        <v>146411.59905494275</v>
      </c>
      <c r="H93" s="77">
        <f t="shared" si="13"/>
        <v>25607.48615586895</v>
      </c>
    </row>
    <row r="94" spans="2:8" s="2" customFormat="1" ht="12.75">
      <c r="B94" s="36">
        <f t="shared" si="7"/>
        <v>71</v>
      </c>
      <c r="C94" s="49">
        <f t="shared" si="8"/>
        <v>47423</v>
      </c>
      <c r="D94" s="53">
        <f t="shared" si="9"/>
        <v>146411.59905494275</v>
      </c>
      <c r="E94" s="53">
        <f t="shared" si="10"/>
        <v>348.9476444142802</v>
      </c>
      <c r="F94" s="53">
        <f t="shared" si="11"/>
        <v>210.99359988466648</v>
      </c>
      <c r="G94" s="72">
        <f t="shared" si="12"/>
        <v>146200.60545505807</v>
      </c>
      <c r="H94" s="77">
        <f t="shared" si="13"/>
        <v>25956.433800283234</v>
      </c>
    </row>
    <row r="95" spans="2:8" s="2" customFormat="1" ht="12.75">
      <c r="B95" s="36">
        <f t="shared" si="7"/>
        <v>72</v>
      </c>
      <c r="C95" s="49">
        <f t="shared" si="8"/>
        <v>47453</v>
      </c>
      <c r="D95" s="53">
        <f t="shared" si="9"/>
        <v>146200.60545505807</v>
      </c>
      <c r="E95" s="53">
        <f t="shared" si="10"/>
        <v>348.44477633455506</v>
      </c>
      <c r="F95" s="53">
        <f t="shared" si="11"/>
        <v>211.49646796439163</v>
      </c>
      <c r="G95" s="72">
        <f t="shared" si="12"/>
        <v>145989.10898709367</v>
      </c>
      <c r="H95" s="77">
        <f t="shared" si="13"/>
        <v>26304.87857661779</v>
      </c>
    </row>
    <row r="96" spans="2:8" s="2" customFormat="1" ht="12.75">
      <c r="B96" s="36">
        <f t="shared" si="7"/>
        <v>73</v>
      </c>
      <c r="C96" s="49">
        <f t="shared" si="8"/>
        <v>47484</v>
      </c>
      <c r="D96" s="53">
        <f t="shared" si="9"/>
        <v>145989.10898709367</v>
      </c>
      <c r="E96" s="53">
        <f t="shared" si="10"/>
        <v>347.94070975257324</v>
      </c>
      <c r="F96" s="53">
        <f t="shared" si="11"/>
        <v>212.00053454637344</v>
      </c>
      <c r="G96" s="72">
        <f t="shared" si="12"/>
        <v>145777.10845254728</v>
      </c>
      <c r="H96" s="77">
        <f t="shared" si="13"/>
        <v>26652.819286370363</v>
      </c>
    </row>
    <row r="97" spans="2:8" s="2" customFormat="1" ht="12.75">
      <c r="B97" s="36">
        <f t="shared" si="7"/>
        <v>74</v>
      </c>
      <c r="C97" s="49">
        <f t="shared" si="8"/>
        <v>47515</v>
      </c>
      <c r="D97" s="53">
        <f t="shared" si="9"/>
        <v>145777.10845254728</v>
      </c>
      <c r="E97" s="53">
        <f t="shared" si="10"/>
        <v>347.43544181190435</v>
      </c>
      <c r="F97" s="53">
        <f t="shared" si="11"/>
        <v>212.50580248704233</v>
      </c>
      <c r="G97" s="72">
        <f t="shared" si="12"/>
        <v>145564.60265006023</v>
      </c>
      <c r="H97" s="77">
        <f t="shared" si="13"/>
        <v>27000.254728182266</v>
      </c>
    </row>
    <row r="98" spans="2:8" s="2" customFormat="1" ht="12.75">
      <c r="B98" s="36">
        <f t="shared" si="7"/>
        <v>75</v>
      </c>
      <c r="C98" s="49">
        <f t="shared" si="8"/>
        <v>47543</v>
      </c>
      <c r="D98" s="53">
        <f t="shared" si="9"/>
        <v>145564.60265006023</v>
      </c>
      <c r="E98" s="53">
        <f t="shared" si="10"/>
        <v>346.9289696493102</v>
      </c>
      <c r="F98" s="53">
        <f t="shared" si="11"/>
        <v>213.01227464963648</v>
      </c>
      <c r="G98" s="72">
        <f t="shared" si="12"/>
        <v>145351.5903754106</v>
      </c>
      <c r="H98" s="77">
        <f t="shared" si="13"/>
        <v>27347.183697831577</v>
      </c>
    </row>
    <row r="99" spans="2:8" s="2" customFormat="1" ht="12.75">
      <c r="B99" s="36">
        <f t="shared" si="7"/>
        <v>76</v>
      </c>
      <c r="C99" s="49">
        <f t="shared" si="8"/>
        <v>47574</v>
      </c>
      <c r="D99" s="53">
        <f t="shared" si="9"/>
        <v>145351.5903754106</v>
      </c>
      <c r="E99" s="53">
        <f t="shared" si="10"/>
        <v>346.4212903947286</v>
      </c>
      <c r="F99" s="53">
        <f t="shared" si="11"/>
        <v>213.51995390421808</v>
      </c>
      <c r="G99" s="72">
        <f t="shared" si="12"/>
        <v>145138.0704215064</v>
      </c>
      <c r="H99" s="77">
        <f t="shared" si="13"/>
        <v>27693.604988226307</v>
      </c>
    </row>
    <row r="100" spans="2:8" s="2" customFormat="1" ht="12.75">
      <c r="B100" s="36">
        <f t="shared" si="7"/>
        <v>77</v>
      </c>
      <c r="C100" s="49">
        <f t="shared" si="8"/>
        <v>47604</v>
      </c>
      <c r="D100" s="53">
        <f t="shared" si="9"/>
        <v>145138.0704215064</v>
      </c>
      <c r="E100" s="53">
        <f t="shared" si="10"/>
        <v>345.9124011712569</v>
      </c>
      <c r="F100" s="53">
        <f t="shared" si="11"/>
        <v>214.0288431276898</v>
      </c>
      <c r="G100" s="72">
        <f t="shared" si="12"/>
        <v>144924.0415783787</v>
      </c>
      <c r="H100" s="77">
        <f t="shared" si="13"/>
        <v>28039.517389397563</v>
      </c>
    </row>
    <row r="101" spans="2:8" s="2" customFormat="1" ht="12.75">
      <c r="B101" s="36">
        <f t="shared" si="7"/>
        <v>78</v>
      </c>
      <c r="C101" s="49">
        <f t="shared" si="8"/>
        <v>47635</v>
      </c>
      <c r="D101" s="53">
        <f t="shared" si="9"/>
        <v>144924.0415783787</v>
      </c>
      <c r="E101" s="53">
        <f t="shared" si="10"/>
        <v>345.4022990951359</v>
      </c>
      <c r="F101" s="53">
        <f t="shared" si="11"/>
        <v>214.53894520381078</v>
      </c>
      <c r="G101" s="72">
        <f t="shared" si="12"/>
        <v>144709.50263317488</v>
      </c>
      <c r="H101" s="77">
        <f t="shared" si="13"/>
        <v>28384.919688492697</v>
      </c>
    </row>
    <row r="102" spans="2:8" s="2" customFormat="1" ht="12.75">
      <c r="B102" s="36">
        <f t="shared" si="7"/>
        <v>79</v>
      </c>
      <c r="C102" s="49">
        <f t="shared" si="8"/>
        <v>47665</v>
      </c>
      <c r="D102" s="53">
        <f t="shared" si="9"/>
        <v>144709.50263317488</v>
      </c>
      <c r="E102" s="53">
        <f t="shared" si="10"/>
        <v>344.89098127573345</v>
      </c>
      <c r="F102" s="53">
        <f t="shared" si="11"/>
        <v>215.05026302321323</v>
      </c>
      <c r="G102" s="72">
        <f t="shared" si="12"/>
        <v>144494.45237015167</v>
      </c>
      <c r="H102" s="77">
        <f t="shared" si="13"/>
        <v>28729.81066976843</v>
      </c>
    </row>
    <row r="103" spans="2:8" s="2" customFormat="1" ht="12.75">
      <c r="B103" s="36">
        <f t="shared" si="7"/>
        <v>80</v>
      </c>
      <c r="C103" s="49">
        <f t="shared" si="8"/>
        <v>47696</v>
      </c>
      <c r="D103" s="53">
        <f t="shared" si="9"/>
        <v>144494.45237015167</v>
      </c>
      <c r="E103" s="53">
        <f t="shared" si="10"/>
        <v>344.37844481552816</v>
      </c>
      <c r="F103" s="53">
        <f t="shared" si="11"/>
        <v>215.56279948341853</v>
      </c>
      <c r="G103" s="72">
        <f t="shared" si="12"/>
        <v>144278.88957066825</v>
      </c>
      <c r="H103" s="77">
        <f t="shared" si="13"/>
        <v>29074.189114583958</v>
      </c>
    </row>
    <row r="104" spans="2:8" s="2" customFormat="1" ht="12.75">
      <c r="B104" s="36">
        <f t="shared" si="7"/>
        <v>81</v>
      </c>
      <c r="C104" s="49">
        <f t="shared" si="8"/>
        <v>47727</v>
      </c>
      <c r="D104" s="53">
        <f t="shared" si="9"/>
        <v>144278.88957066825</v>
      </c>
      <c r="E104" s="53">
        <f t="shared" si="10"/>
        <v>343.8646868100927</v>
      </c>
      <c r="F104" s="53">
        <f t="shared" si="11"/>
        <v>216.076557488854</v>
      </c>
      <c r="G104" s="72">
        <f t="shared" si="12"/>
        <v>144062.8130131794</v>
      </c>
      <c r="H104" s="77">
        <f t="shared" si="13"/>
        <v>29418.05380139405</v>
      </c>
    </row>
    <row r="105" spans="2:8" s="2" customFormat="1" ht="12.75">
      <c r="B105" s="36">
        <f t="shared" si="7"/>
        <v>82</v>
      </c>
      <c r="C105" s="49">
        <f t="shared" si="8"/>
        <v>47757</v>
      </c>
      <c r="D105" s="53">
        <f t="shared" si="9"/>
        <v>144062.8130131794</v>
      </c>
      <c r="E105" s="53">
        <f t="shared" si="10"/>
        <v>343.3497043480776</v>
      </c>
      <c r="F105" s="53">
        <f t="shared" si="11"/>
        <v>216.5915399508691</v>
      </c>
      <c r="G105" s="72">
        <f t="shared" si="12"/>
        <v>143846.22147322854</v>
      </c>
      <c r="H105" s="77">
        <f t="shared" si="13"/>
        <v>29761.403505742128</v>
      </c>
    </row>
    <row r="106" spans="2:8" s="2" customFormat="1" ht="12.75">
      <c r="B106" s="36">
        <f t="shared" si="7"/>
        <v>83</v>
      </c>
      <c r="C106" s="49">
        <f t="shared" si="8"/>
        <v>47788</v>
      </c>
      <c r="D106" s="53">
        <f t="shared" si="9"/>
        <v>143846.22147322854</v>
      </c>
      <c r="E106" s="53">
        <f t="shared" si="10"/>
        <v>342.83349451119466</v>
      </c>
      <c r="F106" s="53">
        <f t="shared" si="11"/>
        <v>217.10774978775203</v>
      </c>
      <c r="G106" s="72">
        <f t="shared" si="12"/>
        <v>143629.1137234408</v>
      </c>
      <c r="H106" s="77">
        <f t="shared" si="13"/>
        <v>30104.23700025332</v>
      </c>
    </row>
    <row r="107" spans="2:8" s="2" customFormat="1" ht="12.75">
      <c r="B107" s="36">
        <f t="shared" si="7"/>
        <v>84</v>
      </c>
      <c r="C107" s="49">
        <f t="shared" si="8"/>
        <v>47818</v>
      </c>
      <c r="D107" s="53">
        <f t="shared" si="9"/>
        <v>143629.1137234408</v>
      </c>
      <c r="E107" s="53">
        <f t="shared" si="10"/>
        <v>342.3160543742005</v>
      </c>
      <c r="F107" s="53">
        <f t="shared" si="11"/>
        <v>217.62518992474617</v>
      </c>
      <c r="G107" s="72">
        <f t="shared" si="12"/>
        <v>143411.48853351604</v>
      </c>
      <c r="H107" s="77">
        <f t="shared" si="13"/>
        <v>30446.553054627522</v>
      </c>
    </row>
    <row r="108" spans="2:8" s="2" customFormat="1" ht="12.75">
      <c r="B108" s="36">
        <f t="shared" si="7"/>
        <v>85</v>
      </c>
      <c r="C108" s="49">
        <f t="shared" si="8"/>
        <v>47849</v>
      </c>
      <c r="D108" s="53">
        <f t="shared" si="9"/>
        <v>143411.48853351604</v>
      </c>
      <c r="E108" s="53">
        <f t="shared" si="10"/>
        <v>341.79738100487987</v>
      </c>
      <c r="F108" s="53">
        <f t="shared" si="11"/>
        <v>218.14386329406682</v>
      </c>
      <c r="G108" s="72">
        <f t="shared" si="12"/>
        <v>143193.34467022197</v>
      </c>
      <c r="H108" s="77">
        <f t="shared" si="13"/>
        <v>30788.3504356324</v>
      </c>
    </row>
    <row r="109" spans="2:8" s="2" customFormat="1" ht="12.75">
      <c r="B109" s="36">
        <f t="shared" si="7"/>
        <v>86</v>
      </c>
      <c r="C109" s="49">
        <f t="shared" si="8"/>
        <v>47880</v>
      </c>
      <c r="D109" s="53">
        <f t="shared" si="9"/>
        <v>143193.34467022197</v>
      </c>
      <c r="E109" s="53">
        <f t="shared" si="10"/>
        <v>341.277471464029</v>
      </c>
      <c r="F109" s="53">
        <f t="shared" si="11"/>
        <v>218.66377283491767</v>
      </c>
      <c r="G109" s="72">
        <f t="shared" si="12"/>
        <v>142974.68089738704</v>
      </c>
      <c r="H109" s="77">
        <f t="shared" si="13"/>
        <v>31129.62790709643</v>
      </c>
    </row>
    <row r="110" spans="2:8" s="2" customFormat="1" ht="12.75">
      <c r="B110" s="36">
        <f t="shared" si="7"/>
        <v>87</v>
      </c>
      <c r="C110" s="49">
        <f t="shared" si="8"/>
        <v>47908</v>
      </c>
      <c r="D110" s="53">
        <f t="shared" si="9"/>
        <v>142974.68089738704</v>
      </c>
      <c r="E110" s="53">
        <f t="shared" si="10"/>
        <v>340.7563228054391</v>
      </c>
      <c r="F110" s="53">
        <f t="shared" si="11"/>
        <v>219.1849214935076</v>
      </c>
      <c r="G110" s="72">
        <f t="shared" si="12"/>
        <v>142755.49597589351</v>
      </c>
      <c r="H110" s="77">
        <f t="shared" si="13"/>
        <v>31470.38422990187</v>
      </c>
    </row>
    <row r="111" spans="2:8" s="2" customFormat="1" ht="12.75">
      <c r="B111" s="36">
        <f t="shared" si="7"/>
        <v>88</v>
      </c>
      <c r="C111" s="49">
        <f t="shared" si="8"/>
        <v>47939</v>
      </c>
      <c r="D111" s="53">
        <f t="shared" si="9"/>
        <v>142755.49597589351</v>
      </c>
      <c r="E111" s="53">
        <f t="shared" si="10"/>
        <v>340.2339320758795</v>
      </c>
      <c r="F111" s="53">
        <f t="shared" si="11"/>
        <v>219.70731222306716</v>
      </c>
      <c r="G111" s="72">
        <f t="shared" si="12"/>
        <v>142535.78866367045</v>
      </c>
      <c r="H111" s="77">
        <f t="shared" si="13"/>
        <v>31810.61816197775</v>
      </c>
    </row>
    <row r="112" spans="2:8" s="2" customFormat="1" ht="12.75">
      <c r="B112" s="36">
        <f t="shared" si="7"/>
        <v>89</v>
      </c>
      <c r="C112" s="49">
        <f t="shared" si="8"/>
        <v>47969</v>
      </c>
      <c r="D112" s="53">
        <f t="shared" si="9"/>
        <v>142535.78866367045</v>
      </c>
      <c r="E112" s="53">
        <f t="shared" si="10"/>
        <v>339.7102963150812</v>
      </c>
      <c r="F112" s="53">
        <f t="shared" si="11"/>
        <v>220.23094798386546</v>
      </c>
      <c r="G112" s="72">
        <f t="shared" si="12"/>
        <v>142315.5577156866</v>
      </c>
      <c r="H112" s="77">
        <f t="shared" si="13"/>
        <v>32150.32845829283</v>
      </c>
    </row>
    <row r="113" spans="2:8" s="2" customFormat="1" ht="12.75">
      <c r="B113" s="36">
        <f t="shared" si="7"/>
        <v>90</v>
      </c>
      <c r="C113" s="49">
        <f t="shared" si="8"/>
        <v>48000</v>
      </c>
      <c r="D113" s="53">
        <f t="shared" si="9"/>
        <v>142315.5577156866</v>
      </c>
      <c r="E113" s="53">
        <f t="shared" si="10"/>
        <v>339.18541255571967</v>
      </c>
      <c r="F113" s="53">
        <f t="shared" si="11"/>
        <v>220.75583174322702</v>
      </c>
      <c r="G113" s="72">
        <f t="shared" si="12"/>
        <v>142094.80188394335</v>
      </c>
      <c r="H113" s="77">
        <f t="shared" si="13"/>
        <v>32489.51387084855</v>
      </c>
    </row>
    <row r="114" spans="2:8" s="2" customFormat="1" ht="12.75">
      <c r="B114" s="36">
        <f t="shared" si="7"/>
        <v>91</v>
      </c>
      <c r="C114" s="49">
        <f t="shared" si="8"/>
        <v>48030</v>
      </c>
      <c r="D114" s="53">
        <f t="shared" si="9"/>
        <v>142094.80188394335</v>
      </c>
      <c r="E114" s="53">
        <f t="shared" si="10"/>
        <v>338.6592778233983</v>
      </c>
      <c r="F114" s="53">
        <f t="shared" si="11"/>
        <v>221.28196647554836</v>
      </c>
      <c r="G114" s="72">
        <f t="shared" si="12"/>
        <v>141873.5199174678</v>
      </c>
      <c r="H114" s="77">
        <f t="shared" si="13"/>
        <v>32828.17314867195</v>
      </c>
    </row>
    <row r="115" spans="2:8" s="2" customFormat="1" ht="12.75">
      <c r="B115" s="36">
        <f t="shared" si="7"/>
        <v>92</v>
      </c>
      <c r="C115" s="49">
        <f t="shared" si="8"/>
        <v>48061</v>
      </c>
      <c r="D115" s="53">
        <f t="shared" si="9"/>
        <v>141873.5199174678</v>
      </c>
      <c r="E115" s="53">
        <f t="shared" si="10"/>
        <v>338.1318891366316</v>
      </c>
      <c r="F115" s="53">
        <f t="shared" si="11"/>
        <v>221.80935516231506</v>
      </c>
      <c r="G115" s="72">
        <f t="shared" si="12"/>
        <v>141651.7105623055</v>
      </c>
      <c r="H115" s="77">
        <f t="shared" si="13"/>
        <v>33166.30503780858</v>
      </c>
    </row>
    <row r="116" spans="2:8" ht="12.75">
      <c r="B116" s="36">
        <f t="shared" si="7"/>
        <v>93</v>
      </c>
      <c r="C116" s="49">
        <f t="shared" si="8"/>
        <v>48092</v>
      </c>
      <c r="D116" s="53">
        <f t="shared" si="9"/>
        <v>141651.7105623055</v>
      </c>
      <c r="E116" s="53">
        <f t="shared" si="10"/>
        <v>337.6032435068281</v>
      </c>
      <c r="F116" s="53">
        <f t="shared" si="11"/>
        <v>222.33800079211858</v>
      </c>
      <c r="G116" s="72">
        <f t="shared" si="12"/>
        <v>141429.3725615134</v>
      </c>
      <c r="H116" s="77">
        <f t="shared" si="13"/>
        <v>33503.90828131541</v>
      </c>
    </row>
    <row r="117" spans="2:8" ht="12.75">
      <c r="B117" s="36">
        <f t="shared" si="7"/>
        <v>94</v>
      </c>
      <c r="C117" s="49">
        <f t="shared" si="8"/>
        <v>48122</v>
      </c>
      <c r="D117" s="53">
        <f t="shared" si="9"/>
        <v>141429.3725615134</v>
      </c>
      <c r="E117" s="53">
        <f t="shared" si="10"/>
        <v>337.07333793827354</v>
      </c>
      <c r="F117" s="53">
        <f t="shared" si="11"/>
        <v>222.86790636067315</v>
      </c>
      <c r="G117" s="72">
        <f t="shared" si="12"/>
        <v>141206.5046551527</v>
      </c>
      <c r="H117" s="77">
        <f t="shared" si="13"/>
        <v>33840.98161925368</v>
      </c>
    </row>
    <row r="118" spans="2:8" ht="12.75">
      <c r="B118" s="36">
        <f t="shared" si="7"/>
        <v>95</v>
      </c>
      <c r="C118" s="49">
        <f t="shared" si="8"/>
        <v>48153</v>
      </c>
      <c r="D118" s="53">
        <f t="shared" si="9"/>
        <v>141206.5046551527</v>
      </c>
      <c r="E118" s="53">
        <f t="shared" si="10"/>
        <v>336.54216942811394</v>
      </c>
      <c r="F118" s="53">
        <f t="shared" si="11"/>
        <v>223.39907487083275</v>
      </c>
      <c r="G118" s="72">
        <f t="shared" si="12"/>
        <v>140983.10558028187</v>
      </c>
      <c r="H118" s="77">
        <f t="shared" si="13"/>
        <v>34177.52378868179</v>
      </c>
    </row>
    <row r="119" spans="2:8" ht="12.75">
      <c r="B119" s="36">
        <f t="shared" si="7"/>
        <v>96</v>
      </c>
      <c r="C119" s="49">
        <f t="shared" si="8"/>
        <v>48183</v>
      </c>
      <c r="D119" s="53">
        <f t="shared" si="9"/>
        <v>140983.10558028187</v>
      </c>
      <c r="E119" s="53">
        <f t="shared" si="10"/>
        <v>336.00973496633844</v>
      </c>
      <c r="F119" s="53">
        <f t="shared" si="11"/>
        <v>223.93150933260824</v>
      </c>
      <c r="G119" s="72">
        <f t="shared" si="12"/>
        <v>140759.17407094926</v>
      </c>
      <c r="H119" s="77">
        <f t="shared" si="13"/>
        <v>34513.53352364813</v>
      </c>
    </row>
    <row r="120" spans="2:8" ht="12.75">
      <c r="B120" s="36">
        <f t="shared" si="7"/>
        <v>97</v>
      </c>
      <c r="C120" s="49">
        <f t="shared" si="8"/>
        <v>48214</v>
      </c>
      <c r="D120" s="53">
        <f t="shared" si="9"/>
        <v>140759.17407094926</v>
      </c>
      <c r="E120" s="53">
        <f t="shared" si="10"/>
        <v>335.4760315357624</v>
      </c>
      <c r="F120" s="53">
        <f t="shared" si="11"/>
        <v>224.4652127631843</v>
      </c>
      <c r="G120" s="72">
        <f t="shared" si="12"/>
        <v>140534.7088581861</v>
      </c>
      <c r="H120" s="77">
        <f t="shared" si="13"/>
        <v>34849.0095551839</v>
      </c>
    </row>
    <row r="121" spans="2:8" ht="12.75">
      <c r="B121" s="36">
        <f t="shared" si="7"/>
        <v>98</v>
      </c>
      <c r="C121" s="49">
        <f t="shared" si="8"/>
        <v>48245</v>
      </c>
      <c r="D121" s="53">
        <f t="shared" si="9"/>
        <v>140534.7088581861</v>
      </c>
      <c r="E121" s="53">
        <f t="shared" si="10"/>
        <v>334.9410561120102</v>
      </c>
      <c r="F121" s="53">
        <f t="shared" si="11"/>
        <v>225.0001881869365</v>
      </c>
      <c r="G121" s="72">
        <f t="shared" si="12"/>
        <v>140309.70866999915</v>
      </c>
      <c r="H121" s="77">
        <f t="shared" si="13"/>
        <v>35183.950611295906</v>
      </c>
    </row>
    <row r="122" spans="2:8" ht="12.75">
      <c r="B122" s="36">
        <f t="shared" si="7"/>
        <v>99</v>
      </c>
      <c r="C122" s="49">
        <f t="shared" si="8"/>
        <v>48274</v>
      </c>
      <c r="D122" s="53">
        <f t="shared" si="9"/>
        <v>140309.70866999915</v>
      </c>
      <c r="E122" s="53">
        <f t="shared" si="10"/>
        <v>334.40480566349794</v>
      </c>
      <c r="F122" s="53">
        <f t="shared" si="11"/>
        <v>225.53643863544875</v>
      </c>
      <c r="G122" s="72">
        <f t="shared" si="12"/>
        <v>140084.1722313637</v>
      </c>
      <c r="H122" s="77">
        <f t="shared" si="13"/>
        <v>35518.355416959406</v>
      </c>
    </row>
    <row r="123" spans="2:8" ht="12.75">
      <c r="B123" s="36">
        <f t="shared" si="7"/>
        <v>100</v>
      </c>
      <c r="C123" s="49">
        <f t="shared" si="8"/>
        <v>48305</v>
      </c>
      <c r="D123" s="53">
        <f t="shared" si="9"/>
        <v>140084.1722313637</v>
      </c>
      <c r="E123" s="53">
        <f t="shared" si="10"/>
        <v>333.8672771514168</v>
      </c>
      <c r="F123" s="53">
        <f t="shared" si="11"/>
        <v>226.0739671475299</v>
      </c>
      <c r="G123" s="72">
        <f t="shared" si="12"/>
        <v>139858.09826421615</v>
      </c>
      <c r="H123" s="77">
        <f t="shared" si="13"/>
        <v>35852.222694110824</v>
      </c>
    </row>
    <row r="124" spans="2:8" ht="12.75">
      <c r="B124" s="36">
        <f t="shared" si="7"/>
        <v>101</v>
      </c>
      <c r="C124" s="49">
        <f t="shared" si="8"/>
        <v>48335</v>
      </c>
      <c r="D124" s="53">
        <f t="shared" si="9"/>
        <v>139858.09826421615</v>
      </c>
      <c r="E124" s="53">
        <f t="shared" si="10"/>
        <v>333.32846752971517</v>
      </c>
      <c r="F124" s="53">
        <f t="shared" si="11"/>
        <v>226.61277676923152</v>
      </c>
      <c r="G124" s="72">
        <f t="shared" si="12"/>
        <v>139631.48548744692</v>
      </c>
      <c r="H124" s="77">
        <f t="shared" si="13"/>
        <v>36185.55116164054</v>
      </c>
    </row>
    <row r="125" spans="2:8" ht="12.75">
      <c r="B125" s="36">
        <f t="shared" si="7"/>
        <v>102</v>
      </c>
      <c r="C125" s="49">
        <f t="shared" si="8"/>
        <v>48366</v>
      </c>
      <c r="D125" s="53">
        <f t="shared" si="9"/>
        <v>139631.48548744692</v>
      </c>
      <c r="E125" s="53">
        <f t="shared" si="10"/>
        <v>332.7883737450818</v>
      </c>
      <c r="F125" s="53">
        <f t="shared" si="11"/>
        <v>227.1528705538649</v>
      </c>
      <c r="G125" s="72">
        <f t="shared" si="12"/>
        <v>139404.33261689305</v>
      </c>
      <c r="H125" s="77">
        <f t="shared" si="13"/>
        <v>36518.339535385625</v>
      </c>
    </row>
    <row r="126" spans="2:8" ht="12.75">
      <c r="B126" s="36">
        <f t="shared" si="7"/>
        <v>103</v>
      </c>
      <c r="C126" s="49">
        <f t="shared" si="8"/>
        <v>48396</v>
      </c>
      <c r="D126" s="53">
        <f t="shared" si="9"/>
        <v>139404.33261689305</v>
      </c>
      <c r="E126" s="53">
        <f t="shared" si="10"/>
        <v>332.2469927369284</v>
      </c>
      <c r="F126" s="53">
        <f t="shared" si="11"/>
        <v>227.69425156201828</v>
      </c>
      <c r="G126" s="72">
        <f t="shared" si="12"/>
        <v>139176.63836533102</v>
      </c>
      <c r="H126" s="77">
        <f t="shared" si="13"/>
        <v>36850.586528122556</v>
      </c>
    </row>
    <row r="127" spans="2:8" ht="12.75">
      <c r="B127" s="36">
        <f t="shared" si="7"/>
        <v>104</v>
      </c>
      <c r="C127" s="49">
        <f t="shared" si="8"/>
        <v>48427</v>
      </c>
      <c r="D127" s="53">
        <f t="shared" si="9"/>
        <v>139176.63836533102</v>
      </c>
      <c r="E127" s="53">
        <f t="shared" si="10"/>
        <v>331.70432143737224</v>
      </c>
      <c r="F127" s="53">
        <f t="shared" si="11"/>
        <v>228.23692286157444</v>
      </c>
      <c r="G127" s="72">
        <f t="shared" si="12"/>
        <v>138948.40144246945</v>
      </c>
      <c r="H127" s="77">
        <f t="shared" si="13"/>
        <v>37182.290849559926</v>
      </c>
    </row>
    <row r="128" spans="2:8" ht="12.75">
      <c r="B128" s="36">
        <f t="shared" si="7"/>
        <v>105</v>
      </c>
      <c r="C128" s="49">
        <f t="shared" si="8"/>
        <v>48458</v>
      </c>
      <c r="D128" s="53">
        <f t="shared" si="9"/>
        <v>138948.40144246945</v>
      </c>
      <c r="E128" s="53">
        <f t="shared" si="10"/>
        <v>331.16035677121886</v>
      </c>
      <c r="F128" s="53">
        <f t="shared" si="11"/>
        <v>228.78088752772783</v>
      </c>
      <c r="G128" s="72">
        <f t="shared" si="12"/>
        <v>138719.6205549417</v>
      </c>
      <c r="H128" s="77">
        <f t="shared" si="13"/>
        <v>37513.45120633114</v>
      </c>
    </row>
    <row r="129" spans="2:8" ht="12.75">
      <c r="B129" s="36">
        <f t="shared" si="7"/>
        <v>106</v>
      </c>
      <c r="C129" s="49">
        <f t="shared" si="8"/>
        <v>48488</v>
      </c>
      <c r="D129" s="53">
        <f t="shared" si="9"/>
        <v>138719.6205549417</v>
      </c>
      <c r="E129" s="53">
        <f t="shared" si="10"/>
        <v>330.6150956559444</v>
      </c>
      <c r="F129" s="53">
        <f t="shared" si="11"/>
        <v>229.32614864300228</v>
      </c>
      <c r="G129" s="72">
        <f t="shared" si="12"/>
        <v>138490.2944062987</v>
      </c>
      <c r="H129" s="77">
        <f t="shared" si="13"/>
        <v>37844.066301987084</v>
      </c>
    </row>
    <row r="130" spans="2:8" ht="12.75">
      <c r="B130" s="36">
        <f t="shared" si="7"/>
        <v>107</v>
      </c>
      <c r="C130" s="49">
        <f t="shared" si="8"/>
        <v>48519</v>
      </c>
      <c r="D130" s="53">
        <f t="shared" si="9"/>
        <v>138490.2944062987</v>
      </c>
      <c r="E130" s="53">
        <f t="shared" si="10"/>
        <v>330.0685350016785</v>
      </c>
      <c r="F130" s="53">
        <f t="shared" si="11"/>
        <v>229.87270929726816</v>
      </c>
      <c r="G130" s="72">
        <f t="shared" si="12"/>
        <v>138260.42169700144</v>
      </c>
      <c r="H130" s="77">
        <f t="shared" si="13"/>
        <v>38174.134836988764</v>
      </c>
    </row>
    <row r="131" spans="2:8" ht="12.75">
      <c r="B131" s="36">
        <f t="shared" si="7"/>
        <v>108</v>
      </c>
      <c r="C131" s="49">
        <f t="shared" si="8"/>
        <v>48549</v>
      </c>
      <c r="D131" s="53">
        <f t="shared" si="9"/>
        <v>138260.42169700144</v>
      </c>
      <c r="E131" s="53">
        <f t="shared" si="10"/>
        <v>329.52067171118676</v>
      </c>
      <c r="F131" s="53">
        <f t="shared" si="11"/>
        <v>230.42057258775992</v>
      </c>
      <c r="G131" s="72">
        <f t="shared" si="12"/>
        <v>138030.00112441368</v>
      </c>
      <c r="H131" s="77">
        <f t="shared" si="13"/>
        <v>38503.65550869995</v>
      </c>
    </row>
    <row r="132" spans="2:8" ht="12.75">
      <c r="B132" s="36">
        <f t="shared" si="7"/>
        <v>109</v>
      </c>
      <c r="C132" s="49">
        <f t="shared" si="8"/>
        <v>48580</v>
      </c>
      <c r="D132" s="53">
        <f t="shared" si="9"/>
        <v>138030.00112441368</v>
      </c>
      <c r="E132" s="53">
        <f t="shared" si="10"/>
        <v>328.9715026798526</v>
      </c>
      <c r="F132" s="53">
        <f t="shared" si="11"/>
        <v>230.96974161909407</v>
      </c>
      <c r="G132" s="72">
        <f t="shared" si="12"/>
        <v>137799.03138279458</v>
      </c>
      <c r="H132" s="77">
        <f t="shared" si="13"/>
        <v>38832.6270113798</v>
      </c>
    </row>
    <row r="133" spans="2:8" ht="12.75">
      <c r="B133" s="36">
        <f t="shared" si="7"/>
        <v>110</v>
      </c>
      <c r="C133" s="49">
        <f t="shared" si="8"/>
        <v>48611</v>
      </c>
      <c r="D133" s="53">
        <f t="shared" si="9"/>
        <v>137799.03138279458</v>
      </c>
      <c r="E133" s="53">
        <f t="shared" si="10"/>
        <v>328.4210247956604</v>
      </c>
      <c r="F133" s="53">
        <f t="shared" si="11"/>
        <v>231.52021950328628</v>
      </c>
      <c r="G133" s="72">
        <f t="shared" si="12"/>
        <v>137567.5111632913</v>
      </c>
      <c r="H133" s="77">
        <f t="shared" si="13"/>
        <v>39161.04803617546</v>
      </c>
    </row>
    <row r="134" spans="2:8" ht="12.75">
      <c r="B134" s="36">
        <f t="shared" si="7"/>
        <v>111</v>
      </c>
      <c r="C134" s="49">
        <f t="shared" si="8"/>
        <v>48639</v>
      </c>
      <c r="D134" s="53">
        <f t="shared" si="9"/>
        <v>137567.5111632913</v>
      </c>
      <c r="E134" s="53">
        <f t="shared" si="10"/>
        <v>327.86923493917755</v>
      </c>
      <c r="F134" s="53">
        <f t="shared" si="11"/>
        <v>232.07200935976914</v>
      </c>
      <c r="G134" s="72">
        <f t="shared" si="12"/>
        <v>137335.4391539315</v>
      </c>
      <c r="H134" s="77">
        <f t="shared" si="13"/>
        <v>39488.91727111464</v>
      </c>
    </row>
    <row r="135" spans="2:8" ht="12.75">
      <c r="B135" s="36">
        <f t="shared" si="7"/>
        <v>112</v>
      </c>
      <c r="C135" s="49">
        <f t="shared" si="8"/>
        <v>48670</v>
      </c>
      <c r="D135" s="53">
        <f t="shared" si="9"/>
        <v>137335.4391539315</v>
      </c>
      <c r="E135" s="53">
        <f t="shared" si="10"/>
        <v>327.31612998353677</v>
      </c>
      <c r="F135" s="53">
        <f t="shared" si="11"/>
        <v>232.62511431540992</v>
      </c>
      <c r="G135" s="72">
        <f t="shared" si="12"/>
        <v>137102.8140396161</v>
      </c>
      <c r="H135" s="77">
        <f t="shared" si="13"/>
        <v>39816.23340109817</v>
      </c>
    </row>
    <row r="136" spans="2:8" ht="12.75">
      <c r="B136" s="36">
        <f t="shared" si="7"/>
        <v>113</v>
      </c>
      <c r="C136" s="49">
        <f t="shared" si="8"/>
        <v>48700</v>
      </c>
      <c r="D136" s="53">
        <f t="shared" si="9"/>
        <v>137102.8140396161</v>
      </c>
      <c r="E136" s="53">
        <f t="shared" si="10"/>
        <v>326.76170679441833</v>
      </c>
      <c r="F136" s="53">
        <f t="shared" si="11"/>
        <v>233.17953750452835</v>
      </c>
      <c r="G136" s="72">
        <f t="shared" si="12"/>
        <v>136869.63450211156</v>
      </c>
      <c r="H136" s="77">
        <f t="shared" si="13"/>
        <v>40142.99510789259</v>
      </c>
    </row>
    <row r="137" spans="2:8" ht="12.75">
      <c r="B137" s="36">
        <f t="shared" si="7"/>
        <v>114</v>
      </c>
      <c r="C137" s="49">
        <f t="shared" si="8"/>
        <v>48731</v>
      </c>
      <c r="D137" s="53">
        <f t="shared" si="9"/>
        <v>136869.63450211156</v>
      </c>
      <c r="E137" s="53">
        <f t="shared" si="10"/>
        <v>326.2059622300325</v>
      </c>
      <c r="F137" s="53">
        <f t="shared" si="11"/>
        <v>233.73528206891416</v>
      </c>
      <c r="G137" s="72">
        <f t="shared" si="12"/>
        <v>136635.89922004263</v>
      </c>
      <c r="H137" s="77">
        <f t="shared" si="13"/>
        <v>40469.20107012262</v>
      </c>
    </row>
    <row r="138" spans="2:8" ht="12.75">
      <c r="B138" s="36">
        <f t="shared" si="7"/>
        <v>115</v>
      </c>
      <c r="C138" s="49">
        <f t="shared" si="8"/>
        <v>48761</v>
      </c>
      <c r="D138" s="53">
        <f t="shared" si="9"/>
        <v>136635.89922004263</v>
      </c>
      <c r="E138" s="53">
        <f t="shared" si="10"/>
        <v>325.6488931411016</v>
      </c>
      <c r="F138" s="53">
        <f t="shared" si="11"/>
        <v>234.29235115784508</v>
      </c>
      <c r="G138" s="72">
        <f t="shared" si="12"/>
        <v>136401.6068688848</v>
      </c>
      <c r="H138" s="77">
        <f t="shared" si="13"/>
        <v>40794.84996326372</v>
      </c>
    </row>
    <row r="139" spans="2:8" ht="12.75">
      <c r="B139" s="36">
        <f t="shared" si="7"/>
        <v>116</v>
      </c>
      <c r="C139" s="49">
        <f t="shared" si="8"/>
        <v>48792</v>
      </c>
      <c r="D139" s="53">
        <f t="shared" si="9"/>
        <v>136401.6068688848</v>
      </c>
      <c r="E139" s="53">
        <f t="shared" si="10"/>
        <v>325.09049637084206</v>
      </c>
      <c r="F139" s="53">
        <f t="shared" si="11"/>
        <v>234.85074792810462</v>
      </c>
      <c r="G139" s="72">
        <f t="shared" si="12"/>
        <v>136166.75612095668</v>
      </c>
      <c r="H139" s="77">
        <f t="shared" si="13"/>
        <v>41119.94045963456</v>
      </c>
    </row>
    <row r="140" spans="2:8" ht="12.75">
      <c r="B140" s="36">
        <f t="shared" si="7"/>
        <v>117</v>
      </c>
      <c r="C140" s="49">
        <f t="shared" si="8"/>
        <v>48823</v>
      </c>
      <c r="D140" s="53">
        <f t="shared" si="9"/>
        <v>136166.75612095668</v>
      </c>
      <c r="E140" s="53">
        <f t="shared" si="10"/>
        <v>324.53076875494673</v>
      </c>
      <c r="F140" s="53">
        <f t="shared" si="11"/>
        <v>235.41047554399995</v>
      </c>
      <c r="G140" s="72">
        <f t="shared" si="12"/>
        <v>135931.3456454127</v>
      </c>
      <c r="H140" s="77">
        <f t="shared" si="13"/>
        <v>41444.47122838951</v>
      </c>
    </row>
    <row r="141" spans="2:8" ht="12.75">
      <c r="B141" s="36">
        <f t="shared" si="7"/>
        <v>118</v>
      </c>
      <c r="C141" s="49">
        <f t="shared" si="8"/>
        <v>48853</v>
      </c>
      <c r="D141" s="53">
        <f t="shared" si="9"/>
        <v>135931.3456454127</v>
      </c>
      <c r="E141" s="53">
        <f t="shared" si="10"/>
        <v>323.9697071215669</v>
      </c>
      <c r="F141" s="53">
        <f t="shared" si="11"/>
        <v>235.9715371773798</v>
      </c>
      <c r="G141" s="72">
        <f t="shared" si="12"/>
        <v>135695.3741082353</v>
      </c>
      <c r="H141" s="77">
        <f t="shared" si="13"/>
        <v>41768.440935511084</v>
      </c>
    </row>
    <row r="142" spans="2:8" ht="12.75">
      <c r="B142" s="36">
        <f t="shared" si="7"/>
        <v>119</v>
      </c>
      <c r="C142" s="49">
        <f t="shared" si="8"/>
        <v>48884</v>
      </c>
      <c r="D142" s="53">
        <f t="shared" si="9"/>
        <v>135695.3741082353</v>
      </c>
      <c r="E142" s="53">
        <f t="shared" si="10"/>
        <v>323.4073082912941</v>
      </c>
      <c r="F142" s="53">
        <f t="shared" si="11"/>
        <v>236.53393600765258</v>
      </c>
      <c r="G142" s="72">
        <f t="shared" si="12"/>
        <v>135458.84017222765</v>
      </c>
      <c r="H142" s="77">
        <f t="shared" si="13"/>
        <v>42091.84824380238</v>
      </c>
    </row>
    <row r="143" spans="2:8" ht="12.75">
      <c r="B143" s="36">
        <f t="shared" si="7"/>
        <v>120</v>
      </c>
      <c r="C143" s="49">
        <f t="shared" si="8"/>
        <v>48914</v>
      </c>
      <c r="D143" s="53">
        <f t="shared" si="9"/>
        <v>135458.84017222765</v>
      </c>
      <c r="E143" s="53">
        <f t="shared" si="10"/>
        <v>322.84356907714255</v>
      </c>
      <c r="F143" s="53">
        <f t="shared" si="11"/>
        <v>237.09767522180414</v>
      </c>
      <c r="G143" s="72">
        <f t="shared" si="12"/>
        <v>135221.74249700585</v>
      </c>
      <c r="H143" s="77">
        <f t="shared" si="13"/>
        <v>42414.69181287952</v>
      </c>
    </row>
    <row r="144" spans="2:8" ht="12.75">
      <c r="B144" s="36">
        <f t="shared" si="7"/>
        <v>121</v>
      </c>
      <c r="C144" s="49">
        <f t="shared" si="8"/>
        <v>48945</v>
      </c>
      <c r="D144" s="53">
        <f t="shared" si="9"/>
        <v>135221.74249700585</v>
      </c>
      <c r="E144" s="53">
        <f t="shared" si="10"/>
        <v>322.2784862845306</v>
      </c>
      <c r="F144" s="53">
        <f t="shared" si="11"/>
        <v>237.6627580144161</v>
      </c>
      <c r="G144" s="72">
        <f t="shared" si="12"/>
        <v>134984.07973899142</v>
      </c>
      <c r="H144" s="77">
        <f t="shared" si="13"/>
        <v>42736.97029916405</v>
      </c>
    </row>
    <row r="145" spans="2:8" ht="12.75">
      <c r="B145" s="36">
        <f t="shared" si="7"/>
        <v>122</v>
      </c>
      <c r="C145" s="49">
        <f t="shared" si="8"/>
        <v>48976</v>
      </c>
      <c r="D145" s="53">
        <f t="shared" si="9"/>
        <v>134984.07973899142</v>
      </c>
      <c r="E145" s="53">
        <f t="shared" si="10"/>
        <v>321.7120567112629</v>
      </c>
      <c r="F145" s="53">
        <f t="shared" si="11"/>
        <v>238.22918758768378</v>
      </c>
      <c r="G145" s="72">
        <f t="shared" si="12"/>
        <v>134745.85055140374</v>
      </c>
      <c r="H145" s="77">
        <f t="shared" si="13"/>
        <v>43058.68235587532</v>
      </c>
    </row>
    <row r="146" spans="2:8" ht="12.75">
      <c r="B146" s="36">
        <f t="shared" si="7"/>
        <v>123</v>
      </c>
      <c r="C146" s="49">
        <f t="shared" si="8"/>
        <v>49004</v>
      </c>
      <c r="D146" s="53">
        <f t="shared" si="9"/>
        <v>134745.85055140374</v>
      </c>
      <c r="E146" s="53">
        <f t="shared" si="10"/>
        <v>321.14427714751224</v>
      </c>
      <c r="F146" s="53">
        <f t="shared" si="11"/>
        <v>238.79696715143444</v>
      </c>
      <c r="G146" s="72">
        <f t="shared" si="12"/>
        <v>134507.0535842523</v>
      </c>
      <c r="H146" s="77">
        <f t="shared" si="13"/>
        <v>43379.82663302283</v>
      </c>
    </row>
    <row r="147" spans="2:8" ht="12.75">
      <c r="B147" s="36">
        <f t="shared" si="7"/>
        <v>124</v>
      </c>
      <c r="C147" s="49">
        <f t="shared" si="8"/>
        <v>49035</v>
      </c>
      <c r="D147" s="53">
        <f t="shared" si="9"/>
        <v>134507.0535842523</v>
      </c>
      <c r="E147" s="53">
        <f t="shared" si="10"/>
        <v>320.5751443758013</v>
      </c>
      <c r="F147" s="53">
        <f t="shared" si="11"/>
        <v>239.36609992314538</v>
      </c>
      <c r="G147" s="72">
        <f t="shared" si="12"/>
        <v>134267.68748432916</v>
      </c>
      <c r="H147" s="77">
        <f t="shared" si="13"/>
        <v>43700.40177739863</v>
      </c>
    </row>
    <row r="148" spans="2:8" ht="12.75">
      <c r="B148" s="36">
        <f t="shared" si="7"/>
        <v>125</v>
      </c>
      <c r="C148" s="49">
        <f t="shared" si="8"/>
        <v>49065</v>
      </c>
      <c r="D148" s="53">
        <f t="shared" si="9"/>
        <v>134267.68748432916</v>
      </c>
      <c r="E148" s="53">
        <f t="shared" si="10"/>
        <v>320.0046551709845</v>
      </c>
      <c r="F148" s="53">
        <f t="shared" si="11"/>
        <v>239.93658912796218</v>
      </c>
      <c r="G148" s="72">
        <f t="shared" si="12"/>
        <v>134027.7508952012</v>
      </c>
      <c r="H148" s="77">
        <f t="shared" si="13"/>
        <v>44020.40643256961</v>
      </c>
    </row>
    <row r="149" spans="2:8" ht="12.75">
      <c r="B149" s="36">
        <f t="shared" si="7"/>
        <v>126</v>
      </c>
      <c r="C149" s="49">
        <f t="shared" si="8"/>
        <v>49096</v>
      </c>
      <c r="D149" s="53">
        <f t="shared" si="9"/>
        <v>134027.7508952012</v>
      </c>
      <c r="E149" s="53">
        <f t="shared" si="10"/>
        <v>319.4328063002295</v>
      </c>
      <c r="F149" s="53">
        <f t="shared" si="11"/>
        <v>240.50843799871717</v>
      </c>
      <c r="G149" s="72">
        <f t="shared" si="12"/>
        <v>133787.2424572025</v>
      </c>
      <c r="H149" s="77">
        <f t="shared" si="13"/>
        <v>44339.83923886984</v>
      </c>
    </row>
    <row r="150" spans="2:8" ht="12.75">
      <c r="B150" s="36">
        <f t="shared" si="7"/>
        <v>127</v>
      </c>
      <c r="C150" s="49">
        <f t="shared" si="8"/>
        <v>49126</v>
      </c>
      <c r="D150" s="53">
        <f t="shared" si="9"/>
        <v>133787.2424572025</v>
      </c>
      <c r="E150" s="53">
        <f t="shared" si="10"/>
        <v>318.85959452299926</v>
      </c>
      <c r="F150" s="53">
        <f t="shared" si="11"/>
        <v>241.08164977594743</v>
      </c>
      <c r="G150" s="72">
        <f t="shared" si="12"/>
        <v>133546.16080742655</v>
      </c>
      <c r="H150" s="77">
        <f t="shared" si="13"/>
        <v>44658.69883339284</v>
      </c>
    </row>
    <row r="151" spans="2:8" ht="12.75">
      <c r="B151" s="36">
        <f t="shared" si="7"/>
        <v>128</v>
      </c>
      <c r="C151" s="49">
        <f t="shared" si="8"/>
        <v>49157</v>
      </c>
      <c r="D151" s="53">
        <f t="shared" si="9"/>
        <v>133546.16080742655</v>
      </c>
      <c r="E151" s="53">
        <f t="shared" si="10"/>
        <v>318.2850165910333</v>
      </c>
      <c r="F151" s="53">
        <f t="shared" si="11"/>
        <v>241.6562277079134</v>
      </c>
      <c r="G151" s="72">
        <f t="shared" si="12"/>
        <v>133304.50457971863</v>
      </c>
      <c r="H151" s="77">
        <f t="shared" si="13"/>
        <v>44976.98384998387</v>
      </c>
    </row>
    <row r="152" spans="2:8" ht="12.75">
      <c r="B152" s="36">
        <f t="shared" si="7"/>
        <v>129</v>
      </c>
      <c r="C152" s="49">
        <f t="shared" si="8"/>
        <v>49188</v>
      </c>
      <c r="D152" s="53">
        <f t="shared" si="9"/>
        <v>133304.50457971863</v>
      </c>
      <c r="E152" s="53">
        <f t="shared" si="10"/>
        <v>317.7090692483294</v>
      </c>
      <c r="F152" s="53">
        <f t="shared" si="11"/>
        <v>242.2321750506173</v>
      </c>
      <c r="G152" s="72">
        <f t="shared" si="12"/>
        <v>133062.272404668</v>
      </c>
      <c r="H152" s="77">
        <f t="shared" si="13"/>
        <v>45294.692919232206</v>
      </c>
    </row>
    <row r="153" spans="2:8" ht="12.75">
      <c r="B153" s="36">
        <f t="shared" si="7"/>
        <v>130</v>
      </c>
      <c r="C153" s="49">
        <f t="shared" si="8"/>
        <v>49218</v>
      </c>
      <c r="D153" s="53">
        <f t="shared" si="9"/>
        <v>133062.272404668</v>
      </c>
      <c r="E153" s="53">
        <f t="shared" si="10"/>
        <v>317.1317492311254</v>
      </c>
      <c r="F153" s="53">
        <f t="shared" si="11"/>
        <v>242.80949506782127</v>
      </c>
      <c r="G153" s="72">
        <f t="shared" si="12"/>
        <v>132819.46290960017</v>
      </c>
      <c r="H153" s="77">
        <f t="shared" si="13"/>
        <v>45611.824668463334</v>
      </c>
    </row>
    <row r="154" spans="2:8" ht="12.75">
      <c r="B154" s="36">
        <f t="shared" si="7"/>
        <v>131</v>
      </c>
      <c r="C154" s="49">
        <f t="shared" si="8"/>
        <v>49249</v>
      </c>
      <c r="D154" s="53">
        <f t="shared" si="9"/>
        <v>132819.46290960017</v>
      </c>
      <c r="E154" s="53">
        <f t="shared" si="10"/>
        <v>316.5530532678804</v>
      </c>
      <c r="F154" s="53">
        <f t="shared" si="11"/>
        <v>243.3881910310663</v>
      </c>
      <c r="G154" s="72">
        <f t="shared" si="12"/>
        <v>132576.0747185691</v>
      </c>
      <c r="H154" s="77">
        <f t="shared" si="13"/>
        <v>45928.377721731216</v>
      </c>
    </row>
    <row r="155" spans="2:8" ht="12.75">
      <c r="B155" s="36">
        <f aca="true" t="shared" si="14" ref="B155:B218">pagam.Num</f>
        <v>132</v>
      </c>
      <c r="C155" s="49">
        <f aca="true" t="shared" si="15" ref="C155:C218">Mostra.Data</f>
        <v>49279</v>
      </c>
      <c r="D155" s="53">
        <f aca="true" t="shared" si="16" ref="D155:D218">Bil.Iniz</f>
        <v>132576.0747185691</v>
      </c>
      <c r="E155" s="53">
        <f aca="true" t="shared" si="17" ref="E155:E218">Interesse</f>
        <v>315.9729780792564</v>
      </c>
      <c r="F155" s="53">
        <f aca="true" t="shared" si="18" ref="F155:F218">Capitale</f>
        <v>243.9682662196903</v>
      </c>
      <c r="G155" s="72">
        <f aca="true" t="shared" si="19" ref="G155:G218">Bilancio.finale</f>
        <v>132332.10645234943</v>
      </c>
      <c r="H155" s="77">
        <f aca="true" t="shared" si="20" ref="H155:H218">Interesse.Comp</f>
        <v>46244.35069981047</v>
      </c>
    </row>
    <row r="156" spans="2:8" ht="12.75">
      <c r="B156" s="36">
        <f t="shared" si="14"/>
        <v>133</v>
      </c>
      <c r="C156" s="49">
        <f t="shared" si="15"/>
        <v>49310</v>
      </c>
      <c r="D156" s="53">
        <f t="shared" si="16"/>
        <v>132332.10645234943</v>
      </c>
      <c r="E156" s="53">
        <f t="shared" si="17"/>
        <v>315.3915203780995</v>
      </c>
      <c r="F156" s="53">
        <f t="shared" si="18"/>
        <v>244.5497239208472</v>
      </c>
      <c r="G156" s="72">
        <f t="shared" si="19"/>
        <v>132087.55672842858</v>
      </c>
      <c r="H156" s="77">
        <f t="shared" si="20"/>
        <v>46559.74222018857</v>
      </c>
    </row>
    <row r="157" spans="2:8" ht="12.75">
      <c r="B157" s="36">
        <f t="shared" si="14"/>
        <v>134</v>
      </c>
      <c r="C157" s="49">
        <f t="shared" si="15"/>
        <v>49341</v>
      </c>
      <c r="D157" s="53">
        <f t="shared" si="16"/>
        <v>132087.55672842858</v>
      </c>
      <c r="E157" s="53">
        <f t="shared" si="17"/>
        <v>314.80867686942145</v>
      </c>
      <c r="F157" s="53">
        <f t="shared" si="18"/>
        <v>245.13256742952524</v>
      </c>
      <c r="G157" s="72">
        <f t="shared" si="19"/>
        <v>131842.42416099904</v>
      </c>
      <c r="H157" s="77">
        <f t="shared" si="20"/>
        <v>46874.55089705799</v>
      </c>
    </row>
    <row r="158" spans="2:8" ht="12.75">
      <c r="B158" s="36">
        <f t="shared" si="14"/>
        <v>135</v>
      </c>
      <c r="C158" s="49">
        <f t="shared" si="15"/>
        <v>49369</v>
      </c>
      <c r="D158" s="53">
        <f t="shared" si="16"/>
        <v>131842.42416099904</v>
      </c>
      <c r="E158" s="53">
        <f t="shared" si="17"/>
        <v>314.22444425038105</v>
      </c>
      <c r="F158" s="53">
        <f t="shared" si="18"/>
        <v>245.71680004856563</v>
      </c>
      <c r="G158" s="72">
        <f t="shared" si="19"/>
        <v>131596.70736095047</v>
      </c>
      <c r="H158" s="77">
        <f t="shared" si="20"/>
        <v>47188.77534130837</v>
      </c>
    </row>
    <row r="159" spans="2:8" ht="12.75">
      <c r="B159" s="36">
        <f t="shared" si="14"/>
        <v>136</v>
      </c>
      <c r="C159" s="49">
        <f t="shared" si="15"/>
        <v>49400</v>
      </c>
      <c r="D159" s="53">
        <f t="shared" si="16"/>
        <v>131596.70736095047</v>
      </c>
      <c r="E159" s="53">
        <f t="shared" si="17"/>
        <v>313.6388192102653</v>
      </c>
      <c r="F159" s="53">
        <f t="shared" si="18"/>
        <v>246.3024250886814</v>
      </c>
      <c r="G159" s="72">
        <f t="shared" si="19"/>
        <v>131350.4049358618</v>
      </c>
      <c r="H159" s="77">
        <f t="shared" si="20"/>
        <v>47502.41416051864</v>
      </c>
    </row>
    <row r="160" spans="2:8" ht="12.75">
      <c r="B160" s="36">
        <f t="shared" si="14"/>
        <v>137</v>
      </c>
      <c r="C160" s="49">
        <f t="shared" si="15"/>
        <v>49430</v>
      </c>
      <c r="D160" s="53">
        <f t="shared" si="16"/>
        <v>131350.4049358618</v>
      </c>
      <c r="E160" s="53">
        <f t="shared" si="17"/>
        <v>313.05179843047057</v>
      </c>
      <c r="F160" s="53">
        <f t="shared" si="18"/>
        <v>246.88944586847612</v>
      </c>
      <c r="G160" s="72">
        <f t="shared" si="19"/>
        <v>131103.51548999333</v>
      </c>
      <c r="H160" s="77">
        <f t="shared" si="20"/>
        <v>47815.465958949106</v>
      </c>
    </row>
    <row r="161" spans="2:8" ht="12.75">
      <c r="B161" s="36">
        <f t="shared" si="14"/>
        <v>138</v>
      </c>
      <c r="C161" s="49">
        <f t="shared" si="15"/>
        <v>49461</v>
      </c>
      <c r="D161" s="53">
        <f t="shared" si="16"/>
        <v>131103.51548999333</v>
      </c>
      <c r="E161" s="53">
        <f t="shared" si="17"/>
        <v>312.4633785844841</v>
      </c>
      <c r="F161" s="53">
        <f t="shared" si="18"/>
        <v>247.4778657144626</v>
      </c>
      <c r="G161" s="72">
        <f t="shared" si="19"/>
        <v>130856.03762427886</v>
      </c>
      <c r="H161" s="77">
        <f t="shared" si="20"/>
        <v>48127.92933753359</v>
      </c>
    </row>
    <row r="162" spans="2:8" ht="12.75">
      <c r="B162" s="36">
        <f t="shared" si="14"/>
        <v>139</v>
      </c>
      <c r="C162" s="49">
        <f t="shared" si="15"/>
        <v>49491</v>
      </c>
      <c r="D162" s="53">
        <f t="shared" si="16"/>
        <v>130856.03762427886</v>
      </c>
      <c r="E162" s="53">
        <f t="shared" si="17"/>
        <v>311.8735563378646</v>
      </c>
      <c r="F162" s="53">
        <f t="shared" si="18"/>
        <v>248.06768796108207</v>
      </c>
      <c r="G162" s="72">
        <f t="shared" si="19"/>
        <v>130607.96993631778</v>
      </c>
      <c r="H162" s="77">
        <f t="shared" si="20"/>
        <v>48439.802893871456</v>
      </c>
    </row>
    <row r="163" spans="2:8" ht="12.75">
      <c r="B163" s="36">
        <f t="shared" si="14"/>
        <v>140</v>
      </c>
      <c r="C163" s="49">
        <f t="shared" si="15"/>
        <v>49522</v>
      </c>
      <c r="D163" s="53">
        <f t="shared" si="16"/>
        <v>130607.96993631778</v>
      </c>
      <c r="E163" s="53">
        <f t="shared" si="17"/>
        <v>311.28232834822404</v>
      </c>
      <c r="F163" s="53">
        <f t="shared" si="18"/>
        <v>248.65891595072264</v>
      </c>
      <c r="G163" s="72">
        <f t="shared" si="19"/>
        <v>130359.31102036705</v>
      </c>
      <c r="H163" s="77">
        <f t="shared" si="20"/>
        <v>48751.08522221968</v>
      </c>
    </row>
    <row r="164" spans="2:8" ht="12.75">
      <c r="B164" s="36">
        <f t="shared" si="14"/>
        <v>141</v>
      </c>
      <c r="C164" s="49">
        <f t="shared" si="15"/>
        <v>49553</v>
      </c>
      <c r="D164" s="53">
        <f t="shared" si="16"/>
        <v>130359.31102036705</v>
      </c>
      <c r="E164" s="53">
        <f t="shared" si="17"/>
        <v>310.6896912652081</v>
      </c>
      <c r="F164" s="53">
        <f t="shared" si="18"/>
        <v>249.25155303373856</v>
      </c>
      <c r="G164" s="72">
        <f t="shared" si="19"/>
        <v>130110.05946733331</v>
      </c>
      <c r="H164" s="77">
        <f t="shared" si="20"/>
        <v>49061.774913484885</v>
      </c>
    </row>
    <row r="165" spans="2:8" ht="12.75">
      <c r="B165" s="36">
        <f t="shared" si="14"/>
        <v>142</v>
      </c>
      <c r="C165" s="49">
        <f t="shared" si="15"/>
        <v>49583</v>
      </c>
      <c r="D165" s="53">
        <f t="shared" si="16"/>
        <v>130110.05946733331</v>
      </c>
      <c r="E165" s="53">
        <f t="shared" si="17"/>
        <v>310.0956417304777</v>
      </c>
      <c r="F165" s="53">
        <f t="shared" si="18"/>
        <v>249.84560256846896</v>
      </c>
      <c r="G165" s="72">
        <f t="shared" si="19"/>
        <v>129860.21386476484</v>
      </c>
      <c r="H165" s="77">
        <f t="shared" si="20"/>
        <v>49371.87055521536</v>
      </c>
    </row>
    <row r="166" spans="2:8" ht="12.75">
      <c r="B166" s="36">
        <f t="shared" si="14"/>
        <v>143</v>
      </c>
      <c r="C166" s="49">
        <f t="shared" si="15"/>
        <v>49614</v>
      </c>
      <c r="D166" s="53">
        <f t="shared" si="16"/>
        <v>129860.21386476484</v>
      </c>
      <c r="E166" s="53">
        <f t="shared" si="17"/>
        <v>309.5001763776895</v>
      </c>
      <c r="F166" s="53">
        <f t="shared" si="18"/>
        <v>250.44106792125717</v>
      </c>
      <c r="G166" s="72">
        <f t="shared" si="19"/>
        <v>129609.77279684358</v>
      </c>
      <c r="H166" s="77">
        <f t="shared" si="20"/>
        <v>49681.37073159305</v>
      </c>
    </row>
    <row r="167" spans="2:8" ht="12.75">
      <c r="B167" s="36">
        <f t="shared" si="14"/>
        <v>144</v>
      </c>
      <c r="C167" s="49">
        <f t="shared" si="15"/>
        <v>49644</v>
      </c>
      <c r="D167" s="53">
        <f t="shared" si="16"/>
        <v>129609.77279684358</v>
      </c>
      <c r="E167" s="53">
        <f t="shared" si="17"/>
        <v>308.9032918324772</v>
      </c>
      <c r="F167" s="53">
        <f t="shared" si="18"/>
        <v>251.0379524664695</v>
      </c>
      <c r="G167" s="72">
        <f t="shared" si="19"/>
        <v>129358.7348443771</v>
      </c>
      <c r="H167" s="77">
        <f t="shared" si="20"/>
        <v>49990.274023425525</v>
      </c>
    </row>
    <row r="168" spans="2:8" ht="12.75">
      <c r="B168" s="36">
        <f t="shared" si="14"/>
        <v>145</v>
      </c>
      <c r="C168" s="49">
        <f t="shared" si="15"/>
        <v>49675</v>
      </c>
      <c r="D168" s="53">
        <f t="shared" si="16"/>
        <v>129358.7348443771</v>
      </c>
      <c r="E168" s="53">
        <f t="shared" si="17"/>
        <v>308.3049847124321</v>
      </c>
      <c r="F168" s="53">
        <f t="shared" si="18"/>
        <v>251.6362595865146</v>
      </c>
      <c r="G168" s="72">
        <f t="shared" si="19"/>
        <v>129107.09858479058</v>
      </c>
      <c r="H168" s="77">
        <f t="shared" si="20"/>
        <v>50298.57900813796</v>
      </c>
    </row>
    <row r="169" spans="2:8" ht="12.75">
      <c r="B169" s="36">
        <f t="shared" si="14"/>
        <v>146</v>
      </c>
      <c r="C169" s="49">
        <f t="shared" si="15"/>
        <v>49706</v>
      </c>
      <c r="D169" s="53">
        <f t="shared" si="16"/>
        <v>129107.09858479058</v>
      </c>
      <c r="E169" s="53">
        <f t="shared" si="17"/>
        <v>307.7052516270842</v>
      </c>
      <c r="F169" s="53">
        <f t="shared" si="18"/>
        <v>252.2359926718625</v>
      </c>
      <c r="G169" s="72">
        <f t="shared" si="19"/>
        <v>128854.86259211872</v>
      </c>
      <c r="H169" s="77">
        <f t="shared" si="20"/>
        <v>50606.284259765045</v>
      </c>
    </row>
    <row r="170" spans="2:8" ht="12.75">
      <c r="B170" s="36">
        <f t="shared" si="14"/>
        <v>147</v>
      </c>
      <c r="C170" s="49">
        <f t="shared" si="15"/>
        <v>49735</v>
      </c>
      <c r="D170" s="53">
        <f t="shared" si="16"/>
        <v>128854.86259211872</v>
      </c>
      <c r="E170" s="53">
        <f t="shared" si="17"/>
        <v>307.10408917788294</v>
      </c>
      <c r="F170" s="53">
        <f t="shared" si="18"/>
        <v>252.83715512106374</v>
      </c>
      <c r="G170" s="72">
        <f t="shared" si="19"/>
        <v>128602.02543699766</v>
      </c>
      <c r="H170" s="77">
        <f t="shared" si="20"/>
        <v>50913.38834894293</v>
      </c>
    </row>
    <row r="171" spans="2:8" ht="12.75">
      <c r="B171" s="36">
        <f t="shared" si="14"/>
        <v>148</v>
      </c>
      <c r="C171" s="49">
        <f t="shared" si="15"/>
        <v>49766</v>
      </c>
      <c r="D171" s="53">
        <f t="shared" si="16"/>
        <v>128602.02543699766</v>
      </c>
      <c r="E171" s="53">
        <f t="shared" si="17"/>
        <v>306.5014939581777</v>
      </c>
      <c r="F171" s="53">
        <f t="shared" si="18"/>
        <v>253.43975034076897</v>
      </c>
      <c r="G171" s="72">
        <f t="shared" si="19"/>
        <v>128348.5856866569</v>
      </c>
      <c r="H171" s="77">
        <f t="shared" si="20"/>
        <v>51219.8898429011</v>
      </c>
    </row>
    <row r="172" spans="2:8" ht="12.75">
      <c r="B172" s="36">
        <f t="shared" si="14"/>
        <v>149</v>
      </c>
      <c r="C172" s="49">
        <f t="shared" si="15"/>
        <v>49796</v>
      </c>
      <c r="D172" s="53">
        <f t="shared" si="16"/>
        <v>128348.5856866569</v>
      </c>
      <c r="E172" s="53">
        <f t="shared" si="17"/>
        <v>305.8974625531989</v>
      </c>
      <c r="F172" s="53">
        <f t="shared" si="18"/>
        <v>254.04378174574776</v>
      </c>
      <c r="G172" s="72">
        <f t="shared" si="19"/>
        <v>128094.54190491115</v>
      </c>
      <c r="H172" s="77">
        <f t="shared" si="20"/>
        <v>51525.7873054543</v>
      </c>
    </row>
    <row r="173" spans="2:8" ht="12.75">
      <c r="B173" s="36">
        <f t="shared" si="14"/>
        <v>150</v>
      </c>
      <c r="C173" s="49">
        <f t="shared" si="15"/>
        <v>49827</v>
      </c>
      <c r="D173" s="53">
        <f t="shared" si="16"/>
        <v>128094.54190491115</v>
      </c>
      <c r="E173" s="53">
        <f t="shared" si="17"/>
        <v>305.2919915400382</v>
      </c>
      <c r="F173" s="53">
        <f t="shared" si="18"/>
        <v>254.64925275890846</v>
      </c>
      <c r="G173" s="72">
        <f t="shared" si="19"/>
        <v>127839.89265215224</v>
      </c>
      <c r="H173" s="77">
        <f t="shared" si="20"/>
        <v>51831.07929699434</v>
      </c>
    </row>
    <row r="174" spans="2:8" ht="12.75">
      <c r="B174" s="36">
        <f t="shared" si="14"/>
        <v>151</v>
      </c>
      <c r="C174" s="49">
        <f t="shared" si="15"/>
        <v>49857</v>
      </c>
      <c r="D174" s="53">
        <f t="shared" si="16"/>
        <v>127839.89265215224</v>
      </c>
      <c r="E174" s="53">
        <f t="shared" si="17"/>
        <v>304.6850774876295</v>
      </c>
      <c r="F174" s="53">
        <f t="shared" si="18"/>
        <v>255.2561668113172</v>
      </c>
      <c r="G174" s="72">
        <f t="shared" si="19"/>
        <v>127584.63648534092</v>
      </c>
      <c r="H174" s="77">
        <f t="shared" si="20"/>
        <v>52135.76437448197</v>
      </c>
    </row>
    <row r="175" spans="2:8" ht="12.75">
      <c r="B175" s="36">
        <f t="shared" si="14"/>
        <v>152</v>
      </c>
      <c r="C175" s="49">
        <f t="shared" si="15"/>
        <v>49888</v>
      </c>
      <c r="D175" s="53">
        <f t="shared" si="16"/>
        <v>127584.63648534092</v>
      </c>
      <c r="E175" s="53">
        <f t="shared" si="17"/>
        <v>304.0767169567292</v>
      </c>
      <c r="F175" s="53">
        <f t="shared" si="18"/>
        <v>255.8645273422175</v>
      </c>
      <c r="G175" s="72">
        <f t="shared" si="19"/>
        <v>127328.7719579987</v>
      </c>
      <c r="H175" s="77">
        <f t="shared" si="20"/>
        <v>52439.8410914387</v>
      </c>
    </row>
    <row r="176" spans="2:8" ht="12.75">
      <c r="B176" s="36">
        <f t="shared" si="14"/>
        <v>153</v>
      </c>
      <c r="C176" s="49">
        <f t="shared" si="15"/>
        <v>49919</v>
      </c>
      <c r="D176" s="53">
        <f t="shared" si="16"/>
        <v>127328.7719579987</v>
      </c>
      <c r="E176" s="53">
        <f t="shared" si="17"/>
        <v>303.4669064998969</v>
      </c>
      <c r="F176" s="53">
        <f t="shared" si="18"/>
        <v>256.4743377990498</v>
      </c>
      <c r="G176" s="72">
        <f t="shared" si="19"/>
        <v>127072.29762019965</v>
      </c>
      <c r="H176" s="77">
        <f t="shared" si="20"/>
        <v>52743.307997938595</v>
      </c>
    </row>
    <row r="177" spans="2:8" ht="12.75">
      <c r="B177" s="36">
        <f t="shared" si="14"/>
        <v>154</v>
      </c>
      <c r="C177" s="49">
        <f t="shared" si="15"/>
        <v>49949</v>
      </c>
      <c r="D177" s="53">
        <f t="shared" si="16"/>
        <v>127072.29762019965</v>
      </c>
      <c r="E177" s="53">
        <f t="shared" si="17"/>
        <v>302.8556426614758</v>
      </c>
      <c r="F177" s="53">
        <f t="shared" si="18"/>
        <v>257.08560163747086</v>
      </c>
      <c r="G177" s="72">
        <f t="shared" si="19"/>
        <v>126815.21201856218</v>
      </c>
      <c r="H177" s="77">
        <f t="shared" si="20"/>
        <v>53046.16364060007</v>
      </c>
    </row>
    <row r="178" spans="2:8" ht="12.75">
      <c r="B178" s="36">
        <f t="shared" si="14"/>
        <v>155</v>
      </c>
      <c r="C178" s="49">
        <f t="shared" si="15"/>
        <v>49980</v>
      </c>
      <c r="D178" s="53">
        <f t="shared" si="16"/>
        <v>126815.21201856218</v>
      </c>
      <c r="E178" s="53">
        <f t="shared" si="17"/>
        <v>302.2429219775732</v>
      </c>
      <c r="F178" s="53">
        <f t="shared" si="18"/>
        <v>257.6983223213735</v>
      </c>
      <c r="G178" s="72">
        <f t="shared" si="19"/>
        <v>126557.5136962408</v>
      </c>
      <c r="H178" s="77">
        <f t="shared" si="20"/>
        <v>53348.40656257764</v>
      </c>
    </row>
    <row r="179" spans="2:8" ht="12.75">
      <c r="B179" s="36">
        <f t="shared" si="14"/>
        <v>156</v>
      </c>
      <c r="C179" s="49">
        <f t="shared" si="15"/>
        <v>50010</v>
      </c>
      <c r="D179" s="53">
        <f t="shared" si="16"/>
        <v>126557.5136962408</v>
      </c>
      <c r="E179" s="53">
        <f t="shared" si="17"/>
        <v>301.62874097604055</v>
      </c>
      <c r="F179" s="53">
        <f t="shared" si="18"/>
        <v>258.31250332290614</v>
      </c>
      <c r="G179" s="72">
        <f t="shared" si="19"/>
        <v>126299.2011929179</v>
      </c>
      <c r="H179" s="77">
        <f t="shared" si="20"/>
        <v>53650.03530355368</v>
      </c>
    </row>
    <row r="180" spans="2:8" ht="12.75">
      <c r="B180" s="36">
        <f t="shared" si="14"/>
        <v>157</v>
      </c>
      <c r="C180" s="49">
        <f t="shared" si="15"/>
        <v>50041</v>
      </c>
      <c r="D180" s="53">
        <f t="shared" si="16"/>
        <v>126299.2011929179</v>
      </c>
      <c r="E180" s="53">
        <f t="shared" si="17"/>
        <v>301.0130961764543</v>
      </c>
      <c r="F180" s="53">
        <f t="shared" si="18"/>
        <v>258.92814812249236</v>
      </c>
      <c r="G180" s="72">
        <f t="shared" si="19"/>
        <v>126040.27304479541</v>
      </c>
      <c r="H180" s="77">
        <f t="shared" si="20"/>
        <v>53951.048399730134</v>
      </c>
    </row>
    <row r="181" spans="2:8" ht="12.75">
      <c r="B181" s="36">
        <f t="shared" si="14"/>
        <v>158</v>
      </c>
      <c r="C181" s="49">
        <f t="shared" si="15"/>
        <v>50072</v>
      </c>
      <c r="D181" s="53">
        <f t="shared" si="16"/>
        <v>126040.27304479541</v>
      </c>
      <c r="E181" s="53">
        <f t="shared" si="17"/>
        <v>300.39598409009574</v>
      </c>
      <c r="F181" s="53">
        <f t="shared" si="18"/>
        <v>259.54526020885095</v>
      </c>
      <c r="G181" s="72">
        <f t="shared" si="19"/>
        <v>125780.72778458656</v>
      </c>
      <c r="H181" s="77">
        <f t="shared" si="20"/>
        <v>54251.44438382023</v>
      </c>
    </row>
    <row r="182" spans="2:8" ht="12.75">
      <c r="B182" s="36">
        <f t="shared" si="14"/>
        <v>159</v>
      </c>
      <c r="C182" s="49">
        <f t="shared" si="15"/>
        <v>50100</v>
      </c>
      <c r="D182" s="53">
        <f t="shared" si="16"/>
        <v>125780.72778458656</v>
      </c>
      <c r="E182" s="53">
        <f t="shared" si="17"/>
        <v>299.7774012199313</v>
      </c>
      <c r="F182" s="53">
        <f t="shared" si="18"/>
        <v>260.1638430790154</v>
      </c>
      <c r="G182" s="72">
        <f t="shared" si="19"/>
        <v>125520.56394150754</v>
      </c>
      <c r="H182" s="77">
        <f t="shared" si="20"/>
        <v>54551.22178504016</v>
      </c>
    </row>
    <row r="183" spans="2:8" ht="12.75">
      <c r="B183" s="36">
        <f t="shared" si="14"/>
        <v>160</v>
      </c>
      <c r="C183" s="49">
        <f t="shared" si="15"/>
        <v>50131</v>
      </c>
      <c r="D183" s="53">
        <f t="shared" si="16"/>
        <v>125520.56394150754</v>
      </c>
      <c r="E183" s="53">
        <f t="shared" si="17"/>
        <v>299.15734406059295</v>
      </c>
      <c r="F183" s="53">
        <f t="shared" si="18"/>
        <v>260.78390023835374</v>
      </c>
      <c r="G183" s="72">
        <f t="shared" si="19"/>
        <v>125259.78004126919</v>
      </c>
      <c r="H183" s="77">
        <f t="shared" si="20"/>
        <v>54850.37912910075</v>
      </c>
    </row>
    <row r="184" spans="2:8" ht="12.75">
      <c r="B184" s="36">
        <f t="shared" si="14"/>
        <v>161</v>
      </c>
      <c r="C184" s="49">
        <f t="shared" si="15"/>
        <v>50161</v>
      </c>
      <c r="D184" s="53">
        <f t="shared" si="16"/>
        <v>125259.78004126919</v>
      </c>
      <c r="E184" s="53">
        <f t="shared" si="17"/>
        <v>298.53580909835824</v>
      </c>
      <c r="F184" s="53">
        <f t="shared" si="18"/>
        <v>261.40543520058844</v>
      </c>
      <c r="G184" s="72">
        <f t="shared" si="19"/>
        <v>124998.3746060686</v>
      </c>
      <c r="H184" s="77">
        <f t="shared" si="20"/>
        <v>55148.91493819911</v>
      </c>
    </row>
    <row r="185" spans="2:8" ht="12.75">
      <c r="B185" s="36">
        <f t="shared" si="14"/>
        <v>162</v>
      </c>
      <c r="C185" s="49">
        <f t="shared" si="15"/>
        <v>50192</v>
      </c>
      <c r="D185" s="53">
        <f t="shared" si="16"/>
        <v>124998.3746060686</v>
      </c>
      <c r="E185" s="53">
        <f t="shared" si="17"/>
        <v>297.91279281113015</v>
      </c>
      <c r="F185" s="53">
        <f t="shared" si="18"/>
        <v>262.02845148781654</v>
      </c>
      <c r="G185" s="72">
        <f t="shared" si="19"/>
        <v>124736.34615458078</v>
      </c>
      <c r="H185" s="77">
        <f t="shared" si="20"/>
        <v>55446.827731010235</v>
      </c>
    </row>
    <row r="186" spans="2:8" ht="12.75">
      <c r="B186" s="36">
        <f t="shared" si="14"/>
        <v>163</v>
      </c>
      <c r="C186" s="49">
        <f t="shared" si="15"/>
        <v>50222</v>
      </c>
      <c r="D186" s="53">
        <f t="shared" si="16"/>
        <v>124736.34615458078</v>
      </c>
      <c r="E186" s="53">
        <f t="shared" si="17"/>
        <v>297.2882916684175</v>
      </c>
      <c r="F186" s="53">
        <f t="shared" si="18"/>
        <v>262.65295263052917</v>
      </c>
      <c r="G186" s="72">
        <f t="shared" si="19"/>
        <v>124473.69320195026</v>
      </c>
      <c r="H186" s="77">
        <f t="shared" si="20"/>
        <v>55744.11602267865</v>
      </c>
    </row>
    <row r="187" spans="2:8" ht="12.75">
      <c r="B187" s="36">
        <f t="shared" si="14"/>
        <v>164</v>
      </c>
      <c r="C187" s="49">
        <f t="shared" si="15"/>
        <v>50253</v>
      </c>
      <c r="D187" s="53">
        <f t="shared" si="16"/>
        <v>124473.69320195026</v>
      </c>
      <c r="E187" s="53">
        <f t="shared" si="17"/>
        <v>296.6623021313148</v>
      </c>
      <c r="F187" s="53">
        <f t="shared" si="18"/>
        <v>263.2789421676319</v>
      </c>
      <c r="G187" s="72">
        <f t="shared" si="19"/>
        <v>124210.41425978263</v>
      </c>
      <c r="H187" s="77">
        <f t="shared" si="20"/>
        <v>56040.778324809966</v>
      </c>
    </row>
    <row r="188" spans="2:8" ht="12.75">
      <c r="B188" s="36">
        <f t="shared" si="14"/>
        <v>165</v>
      </c>
      <c r="C188" s="49">
        <f t="shared" si="15"/>
        <v>50284</v>
      </c>
      <c r="D188" s="53">
        <f t="shared" si="16"/>
        <v>124210.41425978263</v>
      </c>
      <c r="E188" s="53">
        <f t="shared" si="17"/>
        <v>296.0348206524819</v>
      </c>
      <c r="F188" s="53">
        <f t="shared" si="18"/>
        <v>263.90642364646476</v>
      </c>
      <c r="G188" s="72">
        <f t="shared" si="19"/>
        <v>123946.50783613617</v>
      </c>
      <c r="H188" s="77">
        <f t="shared" si="20"/>
        <v>56336.813145462445</v>
      </c>
    </row>
    <row r="189" spans="2:8" ht="12.75">
      <c r="B189" s="36">
        <f t="shared" si="14"/>
        <v>166</v>
      </c>
      <c r="C189" s="49">
        <f t="shared" si="15"/>
        <v>50314</v>
      </c>
      <c r="D189" s="53">
        <f t="shared" si="16"/>
        <v>123946.50783613617</v>
      </c>
      <c r="E189" s="53">
        <f t="shared" si="17"/>
        <v>295.4058436761245</v>
      </c>
      <c r="F189" s="53">
        <f t="shared" si="18"/>
        <v>264.5354006228222</v>
      </c>
      <c r="G189" s="72">
        <f t="shared" si="19"/>
        <v>123681.97243551335</v>
      </c>
      <c r="H189" s="77">
        <f t="shared" si="20"/>
        <v>56632.21898913857</v>
      </c>
    </row>
    <row r="190" spans="2:8" ht="12.75">
      <c r="B190" s="36">
        <f t="shared" si="14"/>
        <v>167</v>
      </c>
      <c r="C190" s="49">
        <f t="shared" si="15"/>
        <v>50345</v>
      </c>
      <c r="D190" s="53">
        <f t="shared" si="16"/>
        <v>123681.97243551335</v>
      </c>
      <c r="E190" s="53">
        <f t="shared" si="17"/>
        <v>294.7753676379735</v>
      </c>
      <c r="F190" s="53">
        <f t="shared" si="18"/>
        <v>265.1658766609732</v>
      </c>
      <c r="G190" s="72">
        <f t="shared" si="19"/>
        <v>123416.80655885238</v>
      </c>
      <c r="H190" s="77">
        <f t="shared" si="20"/>
        <v>56926.994356776544</v>
      </c>
    </row>
    <row r="191" spans="2:8" ht="12.75">
      <c r="B191" s="36">
        <f t="shared" si="14"/>
        <v>168</v>
      </c>
      <c r="C191" s="49">
        <f t="shared" si="15"/>
        <v>50375</v>
      </c>
      <c r="D191" s="53">
        <f t="shared" si="16"/>
        <v>123416.80655885238</v>
      </c>
      <c r="E191" s="53">
        <f t="shared" si="17"/>
        <v>294.1433889652648</v>
      </c>
      <c r="F191" s="53">
        <f t="shared" si="18"/>
        <v>265.79785533368187</v>
      </c>
      <c r="G191" s="72">
        <f t="shared" si="19"/>
        <v>123151.00870351869</v>
      </c>
      <c r="H191" s="77">
        <f t="shared" si="20"/>
        <v>57221.137745741806</v>
      </c>
    </row>
    <row r="192" spans="2:8" ht="12.75">
      <c r="B192" s="36">
        <f t="shared" si="14"/>
        <v>169</v>
      </c>
      <c r="C192" s="49">
        <f t="shared" si="15"/>
        <v>50406</v>
      </c>
      <c r="D192" s="53">
        <f t="shared" si="16"/>
        <v>123151.00870351869</v>
      </c>
      <c r="E192" s="53">
        <f t="shared" si="17"/>
        <v>293.5099040767195</v>
      </c>
      <c r="F192" s="53">
        <f t="shared" si="18"/>
        <v>266.43134022222716</v>
      </c>
      <c r="G192" s="72">
        <f t="shared" si="19"/>
        <v>122884.57736329646</v>
      </c>
      <c r="H192" s="77">
        <f t="shared" si="20"/>
        <v>57514.64764981852</v>
      </c>
    </row>
    <row r="193" spans="2:8" ht="12.75">
      <c r="B193" s="36">
        <f t="shared" si="14"/>
        <v>170</v>
      </c>
      <c r="C193" s="49">
        <f t="shared" si="15"/>
        <v>50437</v>
      </c>
      <c r="D193" s="53">
        <f t="shared" si="16"/>
        <v>122884.57736329646</v>
      </c>
      <c r="E193" s="53">
        <f t="shared" si="17"/>
        <v>292.8749093825232</v>
      </c>
      <c r="F193" s="53">
        <f t="shared" si="18"/>
        <v>267.0663349164235</v>
      </c>
      <c r="G193" s="72">
        <f t="shared" si="19"/>
        <v>122617.51102838003</v>
      </c>
      <c r="H193" s="77">
        <f t="shared" si="20"/>
        <v>57807.52255920105</v>
      </c>
    </row>
    <row r="194" spans="2:8" ht="12.75">
      <c r="B194" s="36">
        <f t="shared" si="14"/>
        <v>171</v>
      </c>
      <c r="C194" s="49">
        <f t="shared" si="15"/>
        <v>50465</v>
      </c>
      <c r="D194" s="53">
        <f t="shared" si="16"/>
        <v>122617.51102838003</v>
      </c>
      <c r="E194" s="53">
        <f t="shared" si="17"/>
        <v>292.2384012843057</v>
      </c>
      <c r="F194" s="53">
        <f t="shared" si="18"/>
        <v>267.70284301464096</v>
      </c>
      <c r="G194" s="72">
        <f t="shared" si="19"/>
        <v>122349.80818536539</v>
      </c>
      <c r="H194" s="77">
        <f t="shared" si="20"/>
        <v>58099.76096048535</v>
      </c>
    </row>
    <row r="195" spans="2:8" ht="12.75">
      <c r="B195" s="36">
        <f t="shared" si="14"/>
        <v>172</v>
      </c>
      <c r="C195" s="49">
        <f t="shared" si="15"/>
        <v>50496</v>
      </c>
      <c r="D195" s="53">
        <f t="shared" si="16"/>
        <v>122349.80818536539</v>
      </c>
      <c r="E195" s="53">
        <f t="shared" si="17"/>
        <v>291.6003761751208</v>
      </c>
      <c r="F195" s="53">
        <f t="shared" si="18"/>
        <v>268.3408681238259</v>
      </c>
      <c r="G195" s="72">
        <f t="shared" si="19"/>
        <v>122081.46731724156</v>
      </c>
      <c r="H195" s="77">
        <f t="shared" si="20"/>
        <v>58391.36133666047</v>
      </c>
    </row>
    <row r="196" spans="2:8" ht="12.75">
      <c r="B196" s="36">
        <f t="shared" si="14"/>
        <v>173</v>
      </c>
      <c r="C196" s="49">
        <f t="shared" si="15"/>
        <v>50526</v>
      </c>
      <c r="D196" s="53">
        <f t="shared" si="16"/>
        <v>122081.46731724156</v>
      </c>
      <c r="E196" s="53">
        <f t="shared" si="17"/>
        <v>290.9608304394257</v>
      </c>
      <c r="F196" s="53">
        <f t="shared" si="18"/>
        <v>268.980413859521</v>
      </c>
      <c r="G196" s="72">
        <f t="shared" si="19"/>
        <v>121812.48690338204</v>
      </c>
      <c r="H196" s="77">
        <f t="shared" si="20"/>
        <v>58682.3221670999</v>
      </c>
    </row>
    <row r="197" spans="2:8" ht="12.75">
      <c r="B197" s="36">
        <f t="shared" si="14"/>
        <v>174</v>
      </c>
      <c r="C197" s="49">
        <f t="shared" si="15"/>
        <v>50557</v>
      </c>
      <c r="D197" s="53">
        <f t="shared" si="16"/>
        <v>121812.48690338204</v>
      </c>
      <c r="E197" s="53">
        <f t="shared" si="17"/>
        <v>290.3197604530605</v>
      </c>
      <c r="F197" s="53">
        <f t="shared" si="18"/>
        <v>269.6214838458862</v>
      </c>
      <c r="G197" s="72">
        <f t="shared" si="19"/>
        <v>121542.86541953616</v>
      </c>
      <c r="H197" s="77">
        <f t="shared" si="20"/>
        <v>58972.641927552955</v>
      </c>
    </row>
    <row r="198" spans="2:8" ht="12.75">
      <c r="B198" s="36">
        <f t="shared" si="14"/>
        <v>175</v>
      </c>
      <c r="C198" s="49">
        <f t="shared" si="15"/>
        <v>50587</v>
      </c>
      <c r="D198" s="53">
        <f t="shared" si="16"/>
        <v>121542.86541953616</v>
      </c>
      <c r="E198" s="53">
        <f t="shared" si="17"/>
        <v>289.6771625832278</v>
      </c>
      <c r="F198" s="53">
        <f t="shared" si="18"/>
        <v>270.2640817157189</v>
      </c>
      <c r="G198" s="72">
        <f t="shared" si="19"/>
        <v>121272.60133782044</v>
      </c>
      <c r="H198" s="77">
        <f t="shared" si="20"/>
        <v>59262.31909013618</v>
      </c>
    </row>
    <row r="199" spans="2:8" ht="12.75">
      <c r="B199" s="36">
        <f t="shared" si="14"/>
        <v>176</v>
      </c>
      <c r="C199" s="49">
        <f t="shared" si="15"/>
        <v>50618</v>
      </c>
      <c r="D199" s="53">
        <f t="shared" si="16"/>
        <v>121272.60133782044</v>
      </c>
      <c r="E199" s="53">
        <f t="shared" si="17"/>
        <v>289.033033188472</v>
      </c>
      <c r="F199" s="53">
        <f t="shared" si="18"/>
        <v>270.90821111047467</v>
      </c>
      <c r="G199" s="72">
        <f t="shared" si="19"/>
        <v>121001.69312670996</v>
      </c>
      <c r="H199" s="77">
        <f t="shared" si="20"/>
        <v>59551.35212332465</v>
      </c>
    </row>
    <row r="200" spans="2:8" ht="12.75">
      <c r="B200" s="36">
        <f t="shared" si="14"/>
        <v>177</v>
      </c>
      <c r="C200" s="49">
        <f t="shared" si="15"/>
        <v>50649</v>
      </c>
      <c r="D200" s="53">
        <f t="shared" si="16"/>
        <v>121001.69312670996</v>
      </c>
      <c r="E200" s="53">
        <f t="shared" si="17"/>
        <v>288.38736861865874</v>
      </c>
      <c r="F200" s="53">
        <f t="shared" si="18"/>
        <v>271.55387568028794</v>
      </c>
      <c r="G200" s="72">
        <f t="shared" si="19"/>
        <v>120730.13925102967</v>
      </c>
      <c r="H200" s="77">
        <f t="shared" si="20"/>
        <v>59839.739491943306</v>
      </c>
    </row>
    <row r="201" spans="2:8" ht="12.75">
      <c r="B201" s="36">
        <f t="shared" si="14"/>
        <v>178</v>
      </c>
      <c r="C201" s="49">
        <f t="shared" si="15"/>
        <v>50679</v>
      </c>
      <c r="D201" s="53">
        <f t="shared" si="16"/>
        <v>120730.13925102967</v>
      </c>
      <c r="E201" s="53">
        <f t="shared" si="17"/>
        <v>287.74016521495406</v>
      </c>
      <c r="F201" s="53">
        <f t="shared" si="18"/>
        <v>272.2010790839926</v>
      </c>
      <c r="G201" s="72">
        <f t="shared" si="19"/>
        <v>120457.93817194567</v>
      </c>
      <c r="H201" s="77">
        <f t="shared" si="20"/>
        <v>60127.47965715826</v>
      </c>
    </row>
    <row r="202" spans="2:8" ht="12.75">
      <c r="B202" s="36">
        <f t="shared" si="14"/>
        <v>179</v>
      </c>
      <c r="C202" s="49">
        <f t="shared" si="15"/>
        <v>50710</v>
      </c>
      <c r="D202" s="53">
        <f t="shared" si="16"/>
        <v>120457.93817194567</v>
      </c>
      <c r="E202" s="53">
        <f t="shared" si="17"/>
        <v>287.0914193098038</v>
      </c>
      <c r="F202" s="53">
        <f t="shared" si="18"/>
        <v>272.84982498914286</v>
      </c>
      <c r="G202" s="72">
        <f t="shared" si="19"/>
        <v>120185.08834695653</v>
      </c>
      <c r="H202" s="77">
        <f t="shared" si="20"/>
        <v>60414.57107646807</v>
      </c>
    </row>
    <row r="203" spans="2:8" ht="12.75">
      <c r="B203" s="36">
        <f t="shared" si="14"/>
        <v>180</v>
      </c>
      <c r="C203" s="49">
        <f t="shared" si="15"/>
        <v>50740</v>
      </c>
      <c r="D203" s="53">
        <f t="shared" si="16"/>
        <v>120185.08834695653</v>
      </c>
      <c r="E203" s="53">
        <f t="shared" si="17"/>
        <v>286.44112722691307</v>
      </c>
      <c r="F203" s="53">
        <f t="shared" si="18"/>
        <v>273.5001170720336</v>
      </c>
      <c r="G203" s="72">
        <f t="shared" si="19"/>
        <v>119911.5882298845</v>
      </c>
      <c r="H203" s="77">
        <f t="shared" si="20"/>
        <v>60701.01220369498</v>
      </c>
    </row>
    <row r="204" spans="2:8" ht="12.75">
      <c r="B204" s="37">
        <f t="shared" si="14"/>
        <v>181</v>
      </c>
      <c r="C204" s="50">
        <f t="shared" si="15"/>
        <v>50771</v>
      </c>
      <c r="D204" s="54">
        <f t="shared" si="16"/>
        <v>119911.5882298845</v>
      </c>
      <c r="E204" s="54">
        <f t="shared" si="17"/>
        <v>285.7892852812247</v>
      </c>
      <c r="F204" s="54">
        <f t="shared" si="18"/>
        <v>274.151959017722</v>
      </c>
      <c r="G204" s="73">
        <f t="shared" si="19"/>
        <v>119637.43627086678</v>
      </c>
      <c r="H204" s="78">
        <f t="shared" si="20"/>
        <v>60986.801488976205</v>
      </c>
    </row>
    <row r="205" spans="2:8" ht="12.75">
      <c r="B205" s="37">
        <f t="shared" si="14"/>
        <v>182</v>
      </c>
      <c r="C205" s="50">
        <f t="shared" si="15"/>
        <v>50802</v>
      </c>
      <c r="D205" s="54">
        <f t="shared" si="16"/>
        <v>119637.43627086678</v>
      </c>
      <c r="E205" s="54">
        <f t="shared" si="17"/>
        <v>285.1358897788991</v>
      </c>
      <c r="F205" s="54">
        <f t="shared" si="18"/>
        <v>274.80535452004756</v>
      </c>
      <c r="G205" s="73">
        <f t="shared" si="19"/>
        <v>119362.63091634672</v>
      </c>
      <c r="H205" s="78">
        <f t="shared" si="20"/>
        <v>61271.9373787551</v>
      </c>
    </row>
    <row r="206" spans="2:8" ht="12.75">
      <c r="B206" s="37">
        <f t="shared" si="14"/>
        <v>183</v>
      </c>
      <c r="C206" s="50">
        <f t="shared" si="15"/>
        <v>50830</v>
      </c>
      <c r="D206" s="54">
        <f t="shared" si="16"/>
        <v>119362.63091634672</v>
      </c>
      <c r="E206" s="54">
        <f t="shared" si="17"/>
        <v>284.480937017293</v>
      </c>
      <c r="F206" s="54">
        <f t="shared" si="18"/>
        <v>275.4603072816537</v>
      </c>
      <c r="G206" s="73">
        <f t="shared" si="19"/>
        <v>119087.17060906507</v>
      </c>
      <c r="H206" s="78">
        <f t="shared" si="20"/>
        <v>61556.4183157724</v>
      </c>
    </row>
    <row r="207" spans="2:8" ht="12.75">
      <c r="B207" s="37">
        <f t="shared" si="14"/>
        <v>184</v>
      </c>
      <c r="C207" s="50">
        <f t="shared" si="15"/>
        <v>50861</v>
      </c>
      <c r="D207" s="54">
        <f t="shared" si="16"/>
        <v>119087.17060906507</v>
      </c>
      <c r="E207" s="54">
        <f t="shared" si="17"/>
        <v>283.8244232849384</v>
      </c>
      <c r="F207" s="54">
        <f t="shared" si="18"/>
        <v>276.1168210140083</v>
      </c>
      <c r="G207" s="73">
        <f t="shared" si="19"/>
        <v>118811.05378805107</v>
      </c>
      <c r="H207" s="78">
        <f t="shared" si="20"/>
        <v>61840.242739057336</v>
      </c>
    </row>
    <row r="208" spans="2:8" ht="12.75">
      <c r="B208" s="37">
        <f t="shared" si="14"/>
        <v>185</v>
      </c>
      <c r="C208" s="50">
        <f t="shared" si="15"/>
        <v>50891</v>
      </c>
      <c r="D208" s="54">
        <f t="shared" si="16"/>
        <v>118811.05378805107</v>
      </c>
      <c r="E208" s="54">
        <f t="shared" si="17"/>
        <v>283.1663448615217</v>
      </c>
      <c r="F208" s="54">
        <f t="shared" si="18"/>
        <v>276.774899437425</v>
      </c>
      <c r="G208" s="73">
        <f t="shared" si="19"/>
        <v>118534.27888861364</v>
      </c>
      <c r="H208" s="78">
        <f t="shared" si="20"/>
        <v>62123.40908391886</v>
      </c>
    </row>
    <row r="209" spans="2:8" ht="12.75">
      <c r="B209" s="37">
        <f t="shared" si="14"/>
        <v>186</v>
      </c>
      <c r="C209" s="50">
        <f t="shared" si="15"/>
        <v>50922</v>
      </c>
      <c r="D209" s="54">
        <f t="shared" si="16"/>
        <v>118534.27888861364</v>
      </c>
      <c r="E209" s="54">
        <f t="shared" si="17"/>
        <v>282.5066980178625</v>
      </c>
      <c r="F209" s="54">
        <f t="shared" si="18"/>
        <v>277.4345462810842</v>
      </c>
      <c r="G209" s="73">
        <f t="shared" si="19"/>
        <v>118256.84434233255</v>
      </c>
      <c r="H209" s="78">
        <f t="shared" si="20"/>
        <v>62405.91578193672</v>
      </c>
    </row>
    <row r="210" spans="2:8" ht="12.75">
      <c r="B210" s="37">
        <f t="shared" si="14"/>
        <v>187</v>
      </c>
      <c r="C210" s="50">
        <f t="shared" si="15"/>
        <v>50952</v>
      </c>
      <c r="D210" s="54">
        <f t="shared" si="16"/>
        <v>118256.84434233255</v>
      </c>
      <c r="E210" s="54">
        <f t="shared" si="17"/>
        <v>281.8454790158926</v>
      </c>
      <c r="F210" s="54">
        <f t="shared" si="18"/>
        <v>278.0957652830541</v>
      </c>
      <c r="G210" s="73">
        <f t="shared" si="19"/>
        <v>117978.7485770495</v>
      </c>
      <c r="H210" s="78">
        <f t="shared" si="20"/>
        <v>62687.76126095261</v>
      </c>
    </row>
    <row r="211" spans="2:8" ht="12.75">
      <c r="B211" s="37">
        <f t="shared" si="14"/>
        <v>188</v>
      </c>
      <c r="C211" s="50">
        <f t="shared" si="15"/>
        <v>50983</v>
      </c>
      <c r="D211" s="54">
        <f t="shared" si="16"/>
        <v>117978.7485770495</v>
      </c>
      <c r="E211" s="54">
        <f t="shared" si="17"/>
        <v>281.18268410863465</v>
      </c>
      <c r="F211" s="54">
        <f t="shared" si="18"/>
        <v>278.75856019031204</v>
      </c>
      <c r="G211" s="73">
        <f t="shared" si="19"/>
        <v>117699.99001685918</v>
      </c>
      <c r="H211" s="78">
        <f t="shared" si="20"/>
        <v>62968.94394506125</v>
      </c>
    </row>
    <row r="212" spans="2:8" ht="12.75">
      <c r="B212" s="37">
        <f t="shared" si="14"/>
        <v>189</v>
      </c>
      <c r="C212" s="50">
        <f t="shared" si="15"/>
        <v>51014</v>
      </c>
      <c r="D212" s="54">
        <f t="shared" si="16"/>
        <v>117699.99001685918</v>
      </c>
      <c r="E212" s="54">
        <f t="shared" si="17"/>
        <v>280.51830954018106</v>
      </c>
      <c r="F212" s="54">
        <f t="shared" si="18"/>
        <v>279.4229347587656</v>
      </c>
      <c r="G212" s="73">
        <f t="shared" si="19"/>
        <v>117420.56708210042</v>
      </c>
      <c r="H212" s="78">
        <f t="shared" si="20"/>
        <v>63249.46225460143</v>
      </c>
    </row>
    <row r="213" spans="2:8" ht="12.75">
      <c r="B213" s="37">
        <f t="shared" si="14"/>
        <v>190</v>
      </c>
      <c r="C213" s="50">
        <f t="shared" si="15"/>
        <v>51044</v>
      </c>
      <c r="D213" s="54">
        <f t="shared" si="16"/>
        <v>117420.56708210042</v>
      </c>
      <c r="E213" s="54">
        <f t="shared" si="17"/>
        <v>279.85235154567266</v>
      </c>
      <c r="F213" s="54">
        <f t="shared" si="18"/>
        <v>280.088892753274</v>
      </c>
      <c r="G213" s="73">
        <f t="shared" si="19"/>
        <v>117140.47818934714</v>
      </c>
      <c r="H213" s="78">
        <f t="shared" si="20"/>
        <v>63529.3146061471</v>
      </c>
    </row>
    <row r="214" spans="2:8" ht="12.75">
      <c r="B214" s="37">
        <f t="shared" si="14"/>
        <v>191</v>
      </c>
      <c r="C214" s="50">
        <f t="shared" si="15"/>
        <v>51075</v>
      </c>
      <c r="D214" s="54">
        <f t="shared" si="16"/>
        <v>117140.47818934714</v>
      </c>
      <c r="E214" s="54">
        <f t="shared" si="17"/>
        <v>279.18480635127736</v>
      </c>
      <c r="F214" s="54">
        <f t="shared" si="18"/>
        <v>280.7564379476693</v>
      </c>
      <c r="G214" s="73">
        <f t="shared" si="19"/>
        <v>116859.72175139947</v>
      </c>
      <c r="H214" s="78">
        <f t="shared" si="20"/>
        <v>63808.49941249838</v>
      </c>
    </row>
    <row r="215" spans="2:8" ht="12.75">
      <c r="B215" s="37">
        <f t="shared" si="14"/>
        <v>192</v>
      </c>
      <c r="C215" s="50">
        <f t="shared" si="15"/>
        <v>51105</v>
      </c>
      <c r="D215" s="54">
        <f t="shared" si="16"/>
        <v>116859.72175139947</v>
      </c>
      <c r="E215" s="54">
        <f t="shared" si="17"/>
        <v>278.51567017416875</v>
      </c>
      <c r="F215" s="54">
        <f t="shared" si="18"/>
        <v>281.42557412477794</v>
      </c>
      <c r="G215" s="73">
        <f t="shared" si="19"/>
        <v>116578.2961772747</v>
      </c>
      <c r="H215" s="78">
        <f t="shared" si="20"/>
        <v>64087.015082672544</v>
      </c>
    </row>
    <row r="216" spans="2:8" ht="12.75">
      <c r="B216" s="37">
        <f t="shared" si="14"/>
        <v>193</v>
      </c>
      <c r="C216" s="50">
        <f t="shared" si="15"/>
        <v>51136</v>
      </c>
      <c r="D216" s="54">
        <f t="shared" si="16"/>
        <v>116578.2961772747</v>
      </c>
      <c r="E216" s="54">
        <f t="shared" si="17"/>
        <v>277.84493922250465</v>
      </c>
      <c r="F216" s="54">
        <f t="shared" si="18"/>
        <v>282.09630507644204</v>
      </c>
      <c r="G216" s="73">
        <f t="shared" si="19"/>
        <v>116296.19987219825</v>
      </c>
      <c r="H216" s="78">
        <f t="shared" si="20"/>
        <v>64364.860021895045</v>
      </c>
    </row>
    <row r="217" spans="2:8" ht="12.75">
      <c r="B217" s="37">
        <f t="shared" si="14"/>
        <v>194</v>
      </c>
      <c r="C217" s="50">
        <f t="shared" si="15"/>
        <v>51167</v>
      </c>
      <c r="D217" s="54">
        <f t="shared" si="16"/>
        <v>116296.19987219825</v>
      </c>
      <c r="E217" s="54">
        <f t="shared" si="17"/>
        <v>277.1726096954058</v>
      </c>
      <c r="F217" s="54">
        <f t="shared" si="18"/>
        <v>282.7686346035409</v>
      </c>
      <c r="G217" s="73">
        <f t="shared" si="19"/>
        <v>116013.4312375947</v>
      </c>
      <c r="H217" s="78">
        <f t="shared" si="20"/>
        <v>64642.03263159045</v>
      </c>
    </row>
    <row r="218" spans="2:8" ht="12.75">
      <c r="B218" s="37">
        <f t="shared" si="14"/>
        <v>195</v>
      </c>
      <c r="C218" s="50">
        <f t="shared" si="15"/>
        <v>51196</v>
      </c>
      <c r="D218" s="54">
        <f t="shared" si="16"/>
        <v>116013.4312375947</v>
      </c>
      <c r="E218" s="54">
        <f t="shared" si="17"/>
        <v>276.498677782934</v>
      </c>
      <c r="F218" s="54">
        <f t="shared" si="18"/>
        <v>283.4425665160127</v>
      </c>
      <c r="G218" s="73">
        <f t="shared" si="19"/>
        <v>115729.9886710787</v>
      </c>
      <c r="H218" s="78">
        <f t="shared" si="20"/>
        <v>64918.531309373386</v>
      </c>
    </row>
    <row r="219" spans="2:8" ht="12.75">
      <c r="B219" s="37">
        <f aca="true" t="shared" si="21" ref="B219:B282">pagam.Num</f>
        <v>196</v>
      </c>
      <c r="C219" s="50">
        <f aca="true" t="shared" si="22" ref="C219:C282">Mostra.Data</f>
        <v>51227</v>
      </c>
      <c r="D219" s="54">
        <f aca="true" t="shared" si="23" ref="D219:D282">Bil.Iniz</f>
        <v>115729.9886710787</v>
      </c>
      <c r="E219" s="54">
        <f aca="true" t="shared" si="24" ref="E219:E282">Interesse</f>
        <v>275.82313966607086</v>
      </c>
      <c r="F219" s="54">
        <f aca="true" t="shared" si="25" ref="F219:F282">Capitale</f>
        <v>284.1181046328758</v>
      </c>
      <c r="G219" s="73">
        <f aca="true" t="shared" si="26" ref="G219:G282">Bilancio.finale</f>
        <v>115445.87056644582</v>
      </c>
      <c r="H219" s="78">
        <f aca="true" t="shared" si="27" ref="H219:H282">Interesse.Comp</f>
        <v>65194.354449039456</v>
      </c>
    </row>
    <row r="220" spans="2:8" ht="12.75">
      <c r="B220" s="37">
        <f t="shared" si="21"/>
        <v>197</v>
      </c>
      <c r="C220" s="50">
        <f t="shared" si="22"/>
        <v>51257</v>
      </c>
      <c r="D220" s="54">
        <f t="shared" si="23"/>
        <v>115445.87056644582</v>
      </c>
      <c r="E220" s="54">
        <f t="shared" si="24"/>
        <v>275.14599151669586</v>
      </c>
      <c r="F220" s="54">
        <f t="shared" si="25"/>
        <v>284.7952527822508</v>
      </c>
      <c r="G220" s="73">
        <f t="shared" si="26"/>
        <v>115161.07531366358</v>
      </c>
      <c r="H220" s="78">
        <f t="shared" si="27"/>
        <v>65469.50044055615</v>
      </c>
    </row>
    <row r="221" spans="2:8" ht="12.75">
      <c r="B221" s="37">
        <f t="shared" si="21"/>
        <v>198</v>
      </c>
      <c r="C221" s="50">
        <f t="shared" si="22"/>
        <v>51288</v>
      </c>
      <c r="D221" s="54">
        <f t="shared" si="23"/>
        <v>115161.07531366358</v>
      </c>
      <c r="E221" s="54">
        <f t="shared" si="24"/>
        <v>274.46722949756486</v>
      </c>
      <c r="F221" s="54">
        <f t="shared" si="25"/>
        <v>285.4740148013818</v>
      </c>
      <c r="G221" s="73">
        <f t="shared" si="26"/>
        <v>114875.6012988622</v>
      </c>
      <c r="H221" s="78">
        <f t="shared" si="27"/>
        <v>65743.96767005371</v>
      </c>
    </row>
    <row r="222" spans="2:8" ht="12.75">
      <c r="B222" s="37">
        <f t="shared" si="21"/>
        <v>199</v>
      </c>
      <c r="C222" s="50">
        <f t="shared" si="22"/>
        <v>51318</v>
      </c>
      <c r="D222" s="54">
        <f t="shared" si="23"/>
        <v>114875.6012988622</v>
      </c>
      <c r="E222" s="54">
        <f t="shared" si="24"/>
        <v>273.7868497622882</v>
      </c>
      <c r="F222" s="54">
        <f t="shared" si="25"/>
        <v>286.15439453665846</v>
      </c>
      <c r="G222" s="73">
        <f t="shared" si="26"/>
        <v>114589.44690432554</v>
      </c>
      <c r="H222" s="78">
        <f t="shared" si="27"/>
        <v>66017.754519816</v>
      </c>
    </row>
    <row r="223" spans="2:8" ht="12.75">
      <c r="B223" s="37">
        <f t="shared" si="21"/>
        <v>200</v>
      </c>
      <c r="C223" s="50">
        <f t="shared" si="22"/>
        <v>51349</v>
      </c>
      <c r="D223" s="54">
        <f t="shared" si="23"/>
        <v>114589.44690432554</v>
      </c>
      <c r="E223" s="54">
        <f t="shared" si="24"/>
        <v>273.1048484553092</v>
      </c>
      <c r="F223" s="54">
        <f t="shared" si="25"/>
        <v>286.8363958436375</v>
      </c>
      <c r="G223" s="73">
        <f t="shared" si="26"/>
        <v>114302.6105084819</v>
      </c>
      <c r="H223" s="78">
        <f t="shared" si="27"/>
        <v>66290.8593682713</v>
      </c>
    </row>
    <row r="224" spans="2:8" ht="12.75">
      <c r="B224" s="37">
        <f t="shared" si="21"/>
        <v>201</v>
      </c>
      <c r="C224" s="50">
        <f t="shared" si="22"/>
        <v>51380</v>
      </c>
      <c r="D224" s="54">
        <f t="shared" si="23"/>
        <v>114302.6105084819</v>
      </c>
      <c r="E224" s="54">
        <f t="shared" si="24"/>
        <v>272.42122171188186</v>
      </c>
      <c r="F224" s="54">
        <f t="shared" si="25"/>
        <v>287.52002258706483</v>
      </c>
      <c r="G224" s="73">
        <f t="shared" si="26"/>
        <v>114015.09048589483</v>
      </c>
      <c r="H224" s="78">
        <f t="shared" si="27"/>
        <v>66563.28058998317</v>
      </c>
    </row>
    <row r="225" spans="2:8" ht="12.75">
      <c r="B225" s="37">
        <f t="shared" si="21"/>
        <v>202</v>
      </c>
      <c r="C225" s="50">
        <f t="shared" si="22"/>
        <v>51410</v>
      </c>
      <c r="D225" s="54">
        <f t="shared" si="23"/>
        <v>114015.09048589483</v>
      </c>
      <c r="E225" s="54">
        <f t="shared" si="24"/>
        <v>271.73596565804934</v>
      </c>
      <c r="F225" s="54">
        <f t="shared" si="25"/>
        <v>288.20527864089735</v>
      </c>
      <c r="G225" s="73">
        <f t="shared" si="26"/>
        <v>113726.88520725393</v>
      </c>
      <c r="H225" s="78">
        <f t="shared" si="27"/>
        <v>66835.01655564122</v>
      </c>
    </row>
    <row r="226" spans="2:8" ht="12.75">
      <c r="B226" s="37">
        <f t="shared" si="21"/>
        <v>203</v>
      </c>
      <c r="C226" s="50">
        <f t="shared" si="22"/>
        <v>51441</v>
      </c>
      <c r="D226" s="54">
        <f t="shared" si="23"/>
        <v>113726.88520725393</v>
      </c>
      <c r="E226" s="54">
        <f t="shared" si="24"/>
        <v>271.04907641062186</v>
      </c>
      <c r="F226" s="54">
        <f t="shared" si="25"/>
        <v>288.8921678883248</v>
      </c>
      <c r="G226" s="73">
        <f t="shared" si="26"/>
        <v>113437.99303936561</v>
      </c>
      <c r="H226" s="78">
        <f t="shared" si="27"/>
        <v>67106.06563205185</v>
      </c>
    </row>
    <row r="227" spans="2:8" ht="12.75">
      <c r="B227" s="37">
        <f t="shared" si="21"/>
        <v>204</v>
      </c>
      <c r="C227" s="50">
        <f t="shared" si="22"/>
        <v>51471</v>
      </c>
      <c r="D227" s="54">
        <f t="shared" si="23"/>
        <v>113437.99303936561</v>
      </c>
      <c r="E227" s="54">
        <f t="shared" si="24"/>
        <v>270.3605500771547</v>
      </c>
      <c r="F227" s="54">
        <f t="shared" si="25"/>
        <v>289.580694221792</v>
      </c>
      <c r="G227" s="73">
        <f t="shared" si="26"/>
        <v>113148.41234514382</v>
      </c>
      <c r="H227" s="78">
        <f t="shared" si="27"/>
        <v>67376.426182129</v>
      </c>
    </row>
    <row r="228" spans="2:8" ht="12.75">
      <c r="B228" s="37">
        <f t="shared" si="21"/>
        <v>205</v>
      </c>
      <c r="C228" s="50">
        <f t="shared" si="22"/>
        <v>51502</v>
      </c>
      <c r="D228" s="54">
        <f t="shared" si="23"/>
        <v>113148.41234514382</v>
      </c>
      <c r="E228" s="54">
        <f t="shared" si="24"/>
        <v>269.6703827559261</v>
      </c>
      <c r="F228" s="54">
        <f t="shared" si="25"/>
        <v>290.2708615430206</v>
      </c>
      <c r="G228" s="73">
        <f t="shared" si="26"/>
        <v>112858.1414836008</v>
      </c>
      <c r="H228" s="78">
        <f t="shared" si="27"/>
        <v>67646.09656488492</v>
      </c>
    </row>
    <row r="229" spans="2:8" ht="12.75">
      <c r="B229" s="37">
        <f t="shared" si="21"/>
        <v>206</v>
      </c>
      <c r="C229" s="50">
        <f t="shared" si="22"/>
        <v>51533</v>
      </c>
      <c r="D229" s="54">
        <f t="shared" si="23"/>
        <v>112858.1414836008</v>
      </c>
      <c r="E229" s="54">
        <f t="shared" si="24"/>
        <v>268.97857053591525</v>
      </c>
      <c r="F229" s="54">
        <f t="shared" si="25"/>
        <v>290.96267376303143</v>
      </c>
      <c r="G229" s="73">
        <f t="shared" si="26"/>
        <v>112567.17880983777</v>
      </c>
      <c r="H229" s="78">
        <f t="shared" si="27"/>
        <v>67915.07513542083</v>
      </c>
    </row>
    <row r="230" spans="2:8" ht="12.75">
      <c r="B230" s="37">
        <f t="shared" si="21"/>
        <v>207</v>
      </c>
      <c r="C230" s="50">
        <f t="shared" si="22"/>
        <v>51561</v>
      </c>
      <c r="D230" s="54">
        <f t="shared" si="23"/>
        <v>112567.17880983777</v>
      </c>
      <c r="E230" s="54">
        <f t="shared" si="24"/>
        <v>268.28510949678</v>
      </c>
      <c r="F230" s="54">
        <f t="shared" si="25"/>
        <v>291.65613480216666</v>
      </c>
      <c r="G230" s="73">
        <f t="shared" si="26"/>
        <v>112275.52267503561</v>
      </c>
      <c r="H230" s="78">
        <f t="shared" si="27"/>
        <v>68183.36024491761</v>
      </c>
    </row>
    <row r="231" spans="2:8" ht="12.75">
      <c r="B231" s="37">
        <f t="shared" si="21"/>
        <v>208</v>
      </c>
      <c r="C231" s="50">
        <f t="shared" si="22"/>
        <v>51592</v>
      </c>
      <c r="D231" s="54">
        <f t="shared" si="23"/>
        <v>112275.52267503561</v>
      </c>
      <c r="E231" s="54">
        <f t="shared" si="24"/>
        <v>267.58999570883486</v>
      </c>
      <c r="F231" s="54">
        <f t="shared" si="25"/>
        <v>292.3512485901118</v>
      </c>
      <c r="G231" s="73">
        <f t="shared" si="26"/>
        <v>111983.1714264455</v>
      </c>
      <c r="H231" s="78">
        <f t="shared" si="27"/>
        <v>68450.95024062645</v>
      </c>
    </row>
    <row r="232" spans="2:8" ht="12.75">
      <c r="B232" s="37">
        <f t="shared" si="21"/>
        <v>209</v>
      </c>
      <c r="C232" s="50">
        <f t="shared" si="22"/>
        <v>51622</v>
      </c>
      <c r="D232" s="54">
        <f t="shared" si="23"/>
        <v>111983.1714264455</v>
      </c>
      <c r="E232" s="54">
        <f t="shared" si="24"/>
        <v>266.89322523302843</v>
      </c>
      <c r="F232" s="54">
        <f t="shared" si="25"/>
        <v>293.04801906591825</v>
      </c>
      <c r="G232" s="73">
        <f t="shared" si="26"/>
        <v>111690.12340737958</v>
      </c>
      <c r="H232" s="78">
        <f t="shared" si="27"/>
        <v>68717.84346585948</v>
      </c>
    </row>
    <row r="233" spans="2:8" ht="12.75">
      <c r="B233" s="37">
        <f t="shared" si="21"/>
        <v>210</v>
      </c>
      <c r="C233" s="50">
        <f t="shared" si="22"/>
        <v>51653</v>
      </c>
      <c r="D233" s="54">
        <f t="shared" si="23"/>
        <v>111690.12340737958</v>
      </c>
      <c r="E233" s="54">
        <f t="shared" si="24"/>
        <v>266.1947941209213</v>
      </c>
      <c r="F233" s="54">
        <f t="shared" si="25"/>
        <v>293.7464501780254</v>
      </c>
      <c r="G233" s="73">
        <f t="shared" si="26"/>
        <v>111396.37695720156</v>
      </c>
      <c r="H233" s="78">
        <f t="shared" si="27"/>
        <v>68984.0382599804</v>
      </c>
    </row>
    <row r="234" spans="2:8" ht="12.75">
      <c r="B234" s="37">
        <f t="shared" si="21"/>
        <v>211</v>
      </c>
      <c r="C234" s="50">
        <f t="shared" si="22"/>
        <v>51683</v>
      </c>
      <c r="D234" s="54">
        <f t="shared" si="23"/>
        <v>111396.37695720156</v>
      </c>
      <c r="E234" s="54">
        <f t="shared" si="24"/>
        <v>265.49469841466373</v>
      </c>
      <c r="F234" s="54">
        <f t="shared" si="25"/>
        <v>294.44654588428295</v>
      </c>
      <c r="G234" s="73">
        <f t="shared" si="26"/>
        <v>111101.93041131727</v>
      </c>
      <c r="H234" s="78">
        <f t="shared" si="27"/>
        <v>69249.53295839507</v>
      </c>
    </row>
    <row r="235" spans="2:8" ht="12.75">
      <c r="B235" s="37">
        <f t="shared" si="21"/>
        <v>212</v>
      </c>
      <c r="C235" s="50">
        <f t="shared" si="22"/>
        <v>51714</v>
      </c>
      <c r="D235" s="54">
        <f t="shared" si="23"/>
        <v>111101.93041131727</v>
      </c>
      <c r="E235" s="54">
        <f t="shared" si="24"/>
        <v>264.7929341469728</v>
      </c>
      <c r="F235" s="54">
        <f t="shared" si="25"/>
        <v>295.1483101519739</v>
      </c>
      <c r="G235" s="73">
        <f t="shared" si="26"/>
        <v>110806.7821011653</v>
      </c>
      <c r="H235" s="78">
        <f t="shared" si="27"/>
        <v>69514.32589254204</v>
      </c>
    </row>
    <row r="236" spans="2:8" ht="12.75">
      <c r="B236" s="37">
        <f t="shared" si="21"/>
        <v>213</v>
      </c>
      <c r="C236" s="50">
        <f t="shared" si="22"/>
        <v>51745</v>
      </c>
      <c r="D236" s="54">
        <f t="shared" si="23"/>
        <v>110806.7821011653</v>
      </c>
      <c r="E236" s="54">
        <f t="shared" si="24"/>
        <v>264.08949734111064</v>
      </c>
      <c r="F236" s="54">
        <f t="shared" si="25"/>
        <v>295.85174695783604</v>
      </c>
      <c r="G236" s="73">
        <f t="shared" si="26"/>
        <v>110510.93035420746</v>
      </c>
      <c r="H236" s="78">
        <f t="shared" si="27"/>
        <v>69778.41538988314</v>
      </c>
    </row>
    <row r="237" spans="2:8" ht="12.75">
      <c r="B237" s="37">
        <f t="shared" si="21"/>
        <v>214</v>
      </c>
      <c r="C237" s="50">
        <f t="shared" si="22"/>
        <v>51775</v>
      </c>
      <c r="D237" s="54">
        <f t="shared" si="23"/>
        <v>110510.93035420746</v>
      </c>
      <c r="E237" s="54">
        <f t="shared" si="24"/>
        <v>263.3843840108611</v>
      </c>
      <c r="F237" s="54">
        <f t="shared" si="25"/>
        <v>296.5568602880856</v>
      </c>
      <c r="G237" s="73">
        <f t="shared" si="26"/>
        <v>110214.37349391938</v>
      </c>
      <c r="H237" s="78">
        <f t="shared" si="27"/>
        <v>70041.799773894</v>
      </c>
    </row>
    <row r="238" spans="2:8" ht="12.75">
      <c r="B238" s="37">
        <f t="shared" si="21"/>
        <v>215</v>
      </c>
      <c r="C238" s="50">
        <f t="shared" si="22"/>
        <v>51806</v>
      </c>
      <c r="D238" s="54">
        <f t="shared" si="23"/>
        <v>110214.37349391938</v>
      </c>
      <c r="E238" s="54">
        <f t="shared" si="24"/>
        <v>262.67759016050786</v>
      </c>
      <c r="F238" s="54">
        <f t="shared" si="25"/>
        <v>297.2636541384388</v>
      </c>
      <c r="G238" s="73">
        <f t="shared" si="26"/>
        <v>109917.10983978094</v>
      </c>
      <c r="H238" s="78">
        <f t="shared" si="27"/>
        <v>70304.47736405452</v>
      </c>
    </row>
    <row r="239" spans="2:8" ht="12.75">
      <c r="B239" s="37">
        <f t="shared" si="21"/>
        <v>216</v>
      </c>
      <c r="C239" s="50">
        <f t="shared" si="22"/>
        <v>51836</v>
      </c>
      <c r="D239" s="54">
        <f t="shared" si="23"/>
        <v>109917.10983978094</v>
      </c>
      <c r="E239" s="54">
        <f t="shared" si="24"/>
        <v>261.9691117848112</v>
      </c>
      <c r="F239" s="54">
        <f t="shared" si="25"/>
        <v>297.97213251413547</v>
      </c>
      <c r="G239" s="73">
        <f t="shared" si="26"/>
        <v>109619.13770726681</v>
      </c>
      <c r="H239" s="78">
        <f t="shared" si="27"/>
        <v>70566.44647583933</v>
      </c>
    </row>
    <row r="240" spans="2:8" ht="12.75">
      <c r="B240" s="37">
        <f t="shared" si="21"/>
        <v>217</v>
      </c>
      <c r="C240" s="50">
        <f t="shared" si="22"/>
        <v>51867</v>
      </c>
      <c r="D240" s="54">
        <f t="shared" si="23"/>
        <v>109619.13770726681</v>
      </c>
      <c r="E240" s="54">
        <f t="shared" si="24"/>
        <v>261.2589448689859</v>
      </c>
      <c r="F240" s="54">
        <f t="shared" si="25"/>
        <v>298.6822994299608</v>
      </c>
      <c r="G240" s="73">
        <f t="shared" si="26"/>
        <v>109320.45540783685</v>
      </c>
      <c r="H240" s="78">
        <f t="shared" si="27"/>
        <v>70827.70542070831</v>
      </c>
    </row>
    <row r="241" spans="2:8" ht="12.75">
      <c r="B241" s="37">
        <f t="shared" si="21"/>
        <v>218</v>
      </c>
      <c r="C241" s="50">
        <f t="shared" si="22"/>
        <v>51898</v>
      </c>
      <c r="D241" s="54">
        <f t="shared" si="23"/>
        <v>109320.45540783685</v>
      </c>
      <c r="E241" s="54">
        <f t="shared" si="24"/>
        <v>260.54708538867783</v>
      </c>
      <c r="F241" s="54">
        <f t="shared" si="25"/>
        <v>299.39415891026886</v>
      </c>
      <c r="G241" s="73">
        <f t="shared" si="26"/>
        <v>109021.06124892658</v>
      </c>
      <c r="H241" s="78">
        <f t="shared" si="27"/>
        <v>71088.252506097</v>
      </c>
    </row>
    <row r="242" spans="2:8" ht="12.75">
      <c r="B242" s="37">
        <f t="shared" si="21"/>
        <v>219</v>
      </c>
      <c r="C242" s="50">
        <f t="shared" si="22"/>
        <v>51926</v>
      </c>
      <c r="D242" s="54">
        <f t="shared" si="23"/>
        <v>109021.06124892658</v>
      </c>
      <c r="E242" s="54">
        <f t="shared" si="24"/>
        <v>259.83352930994164</v>
      </c>
      <c r="F242" s="54">
        <f t="shared" si="25"/>
        <v>300.10771498900505</v>
      </c>
      <c r="G242" s="73">
        <f t="shared" si="26"/>
        <v>108720.95353393757</v>
      </c>
      <c r="H242" s="78">
        <f t="shared" si="27"/>
        <v>71348.08603540693</v>
      </c>
    </row>
    <row r="243" spans="2:8" ht="12.75">
      <c r="B243" s="37">
        <f t="shared" si="21"/>
        <v>220</v>
      </c>
      <c r="C243" s="50">
        <f t="shared" si="22"/>
        <v>51957</v>
      </c>
      <c r="D243" s="54">
        <f t="shared" si="23"/>
        <v>108720.95353393757</v>
      </c>
      <c r="E243" s="54">
        <f t="shared" si="24"/>
        <v>259.1182725892179</v>
      </c>
      <c r="F243" s="54">
        <f t="shared" si="25"/>
        <v>300.8229717097288</v>
      </c>
      <c r="G243" s="73">
        <f t="shared" si="26"/>
        <v>108420.13056222785</v>
      </c>
      <c r="H243" s="78">
        <f t="shared" si="27"/>
        <v>71607.20430799614</v>
      </c>
    </row>
    <row r="244" spans="2:8" ht="12.75">
      <c r="B244" s="37">
        <f t="shared" si="21"/>
        <v>221</v>
      </c>
      <c r="C244" s="50">
        <f t="shared" si="22"/>
        <v>51987</v>
      </c>
      <c r="D244" s="54">
        <f t="shared" si="23"/>
        <v>108420.13056222785</v>
      </c>
      <c r="E244" s="54">
        <f t="shared" si="24"/>
        <v>258.4013111733097</v>
      </c>
      <c r="F244" s="54">
        <f t="shared" si="25"/>
        <v>301.539933125637</v>
      </c>
      <c r="G244" s="73">
        <f t="shared" si="26"/>
        <v>108118.59062910221</v>
      </c>
      <c r="H244" s="78">
        <f t="shared" si="27"/>
        <v>71865.60561916945</v>
      </c>
    </row>
    <row r="245" spans="2:8" ht="12.75">
      <c r="B245" s="37">
        <f t="shared" si="21"/>
        <v>222</v>
      </c>
      <c r="C245" s="50">
        <f t="shared" si="22"/>
        <v>52018</v>
      </c>
      <c r="D245" s="54">
        <f t="shared" si="23"/>
        <v>108118.59062910221</v>
      </c>
      <c r="E245" s="54">
        <f t="shared" si="24"/>
        <v>257.6826409993603</v>
      </c>
      <c r="F245" s="54">
        <f t="shared" si="25"/>
        <v>302.2586032995864</v>
      </c>
      <c r="G245" s="73">
        <f t="shared" si="26"/>
        <v>107816.33202580262</v>
      </c>
      <c r="H245" s="78">
        <f t="shared" si="27"/>
        <v>72123.28826016882</v>
      </c>
    </row>
    <row r="246" spans="2:8" ht="12.75">
      <c r="B246" s="37">
        <f t="shared" si="21"/>
        <v>223</v>
      </c>
      <c r="C246" s="50">
        <f t="shared" si="22"/>
        <v>52048</v>
      </c>
      <c r="D246" s="54">
        <f t="shared" si="23"/>
        <v>107816.33202580262</v>
      </c>
      <c r="E246" s="54">
        <f t="shared" si="24"/>
        <v>256.96225799482954</v>
      </c>
      <c r="F246" s="54">
        <f t="shared" si="25"/>
        <v>302.97898630411714</v>
      </c>
      <c r="G246" s="73">
        <f t="shared" si="26"/>
        <v>107513.3530394985</v>
      </c>
      <c r="H246" s="78">
        <f t="shared" si="27"/>
        <v>72380.25051816365</v>
      </c>
    </row>
    <row r="247" spans="2:8" ht="12.75">
      <c r="B247" s="37">
        <f t="shared" si="21"/>
        <v>224</v>
      </c>
      <c r="C247" s="50">
        <f t="shared" si="22"/>
        <v>52079</v>
      </c>
      <c r="D247" s="54">
        <f t="shared" si="23"/>
        <v>107513.3530394985</v>
      </c>
      <c r="E247" s="54">
        <f t="shared" si="24"/>
        <v>256.2401580774714</v>
      </c>
      <c r="F247" s="54">
        <f t="shared" si="25"/>
        <v>303.7010862214753</v>
      </c>
      <c r="G247" s="73">
        <f t="shared" si="26"/>
        <v>107209.65195327702</v>
      </c>
      <c r="H247" s="78">
        <f t="shared" si="27"/>
        <v>72636.49067624113</v>
      </c>
    </row>
    <row r="248" spans="2:8" ht="12.75">
      <c r="B248" s="37">
        <f t="shared" si="21"/>
        <v>225</v>
      </c>
      <c r="C248" s="50">
        <f t="shared" si="22"/>
        <v>52110</v>
      </c>
      <c r="D248" s="54">
        <f t="shared" si="23"/>
        <v>107209.65195327702</v>
      </c>
      <c r="E248" s="54">
        <f t="shared" si="24"/>
        <v>255.51633715531023</v>
      </c>
      <c r="F248" s="54">
        <f t="shared" si="25"/>
        <v>304.42490714363646</v>
      </c>
      <c r="G248" s="73">
        <f t="shared" si="26"/>
        <v>106905.22704613338</v>
      </c>
      <c r="H248" s="78">
        <f t="shared" si="27"/>
        <v>72892.00701339643</v>
      </c>
    </row>
    <row r="249" spans="2:8" ht="12.75">
      <c r="B249" s="37">
        <f t="shared" si="21"/>
        <v>226</v>
      </c>
      <c r="C249" s="50">
        <f t="shared" si="22"/>
        <v>52140</v>
      </c>
      <c r="D249" s="54">
        <f t="shared" si="23"/>
        <v>106905.22704613338</v>
      </c>
      <c r="E249" s="54">
        <f t="shared" si="24"/>
        <v>254.79079112661788</v>
      </c>
      <c r="F249" s="54">
        <f t="shared" si="25"/>
        <v>305.1504531723288</v>
      </c>
      <c r="G249" s="73">
        <f t="shared" si="26"/>
        <v>106600.07659296105</v>
      </c>
      <c r="H249" s="78">
        <f t="shared" si="27"/>
        <v>73146.79780452306</v>
      </c>
    </row>
    <row r="250" spans="2:8" ht="12.75">
      <c r="B250" s="37">
        <f t="shared" si="21"/>
        <v>227</v>
      </c>
      <c r="C250" s="50">
        <f t="shared" si="22"/>
        <v>52171</v>
      </c>
      <c r="D250" s="54">
        <f t="shared" si="23"/>
        <v>106600.07659296105</v>
      </c>
      <c r="E250" s="54">
        <f t="shared" si="24"/>
        <v>254.0635158798905</v>
      </c>
      <c r="F250" s="54">
        <f t="shared" si="25"/>
        <v>305.8777284190562</v>
      </c>
      <c r="G250" s="73">
        <f t="shared" si="26"/>
        <v>106294.19886454199</v>
      </c>
      <c r="H250" s="78">
        <f t="shared" si="27"/>
        <v>73400.86132040295</v>
      </c>
    </row>
    <row r="251" spans="2:8" ht="12.75">
      <c r="B251" s="37">
        <f t="shared" si="21"/>
        <v>228</v>
      </c>
      <c r="C251" s="50">
        <f t="shared" si="22"/>
        <v>52201</v>
      </c>
      <c r="D251" s="54">
        <f t="shared" si="23"/>
        <v>106294.19886454199</v>
      </c>
      <c r="E251" s="54">
        <f t="shared" si="24"/>
        <v>253.33450729382506</v>
      </c>
      <c r="F251" s="54">
        <f t="shared" si="25"/>
        <v>306.60673700512166</v>
      </c>
      <c r="G251" s="73">
        <f t="shared" si="26"/>
        <v>105987.59212753687</v>
      </c>
      <c r="H251" s="78">
        <f t="shared" si="27"/>
        <v>73654.19582769678</v>
      </c>
    </row>
    <row r="252" spans="2:8" ht="12.75">
      <c r="B252" s="37">
        <f t="shared" si="21"/>
        <v>229</v>
      </c>
      <c r="C252" s="50">
        <f t="shared" si="22"/>
        <v>52232</v>
      </c>
      <c r="D252" s="54">
        <f t="shared" si="23"/>
        <v>105987.59212753687</v>
      </c>
      <c r="E252" s="54">
        <f t="shared" si="24"/>
        <v>252.6037612372962</v>
      </c>
      <c r="F252" s="54">
        <f t="shared" si="25"/>
        <v>307.33748306165046</v>
      </c>
      <c r="G252" s="73">
        <f t="shared" si="26"/>
        <v>105680.25464447522</v>
      </c>
      <c r="H252" s="78">
        <f t="shared" si="27"/>
        <v>73906.79958893407</v>
      </c>
    </row>
    <row r="253" spans="2:8" ht="12.75">
      <c r="B253" s="37">
        <f t="shared" si="21"/>
        <v>230</v>
      </c>
      <c r="C253" s="50">
        <f t="shared" si="22"/>
        <v>52263</v>
      </c>
      <c r="D253" s="54">
        <f t="shared" si="23"/>
        <v>105680.25464447522</v>
      </c>
      <c r="E253" s="54">
        <f t="shared" si="24"/>
        <v>251.8712735693326</v>
      </c>
      <c r="F253" s="54">
        <f t="shared" si="25"/>
        <v>308.06997072961406</v>
      </c>
      <c r="G253" s="73">
        <f t="shared" si="26"/>
        <v>105372.1846737456</v>
      </c>
      <c r="H253" s="78">
        <f t="shared" si="27"/>
        <v>74158.6708625034</v>
      </c>
    </row>
    <row r="254" spans="2:8" ht="12.75">
      <c r="B254" s="37">
        <f t="shared" si="21"/>
        <v>231</v>
      </c>
      <c r="C254" s="50">
        <f t="shared" si="22"/>
        <v>52291</v>
      </c>
      <c r="D254" s="54">
        <f t="shared" si="23"/>
        <v>105372.1846737456</v>
      </c>
      <c r="E254" s="54">
        <f t="shared" si="24"/>
        <v>251.1370401390937</v>
      </c>
      <c r="F254" s="54">
        <f t="shared" si="25"/>
        <v>308.804204159853</v>
      </c>
      <c r="G254" s="73">
        <f t="shared" si="26"/>
        <v>105063.38046958575</v>
      </c>
      <c r="H254" s="78">
        <f t="shared" si="27"/>
        <v>74409.80790264248</v>
      </c>
    </row>
    <row r="255" spans="2:8" ht="12.75">
      <c r="B255" s="37">
        <f t="shared" si="21"/>
        <v>232</v>
      </c>
      <c r="C255" s="50">
        <f t="shared" si="22"/>
        <v>52322</v>
      </c>
      <c r="D255" s="54">
        <f t="shared" si="23"/>
        <v>105063.38046958575</v>
      </c>
      <c r="E255" s="54">
        <f t="shared" si="24"/>
        <v>250.40105678584604</v>
      </c>
      <c r="F255" s="54">
        <f t="shared" si="25"/>
        <v>309.54018751310065</v>
      </c>
      <c r="G255" s="73">
        <f t="shared" si="26"/>
        <v>104753.84028207265</v>
      </c>
      <c r="H255" s="78">
        <f t="shared" si="27"/>
        <v>74660.20895942833</v>
      </c>
    </row>
    <row r="256" spans="2:8" ht="12.75">
      <c r="B256" s="37">
        <f t="shared" si="21"/>
        <v>233</v>
      </c>
      <c r="C256" s="50">
        <f t="shared" si="22"/>
        <v>52352</v>
      </c>
      <c r="D256" s="54">
        <f t="shared" si="23"/>
        <v>104753.84028207265</v>
      </c>
      <c r="E256" s="54">
        <f t="shared" si="24"/>
        <v>249.6633193389398</v>
      </c>
      <c r="F256" s="54">
        <f t="shared" si="25"/>
        <v>310.2779249600069</v>
      </c>
      <c r="G256" s="73">
        <f t="shared" si="26"/>
        <v>104443.56235711263</v>
      </c>
      <c r="H256" s="78">
        <f t="shared" si="27"/>
        <v>74909.87227876727</v>
      </c>
    </row>
    <row r="257" spans="2:8" ht="12.75">
      <c r="B257" s="37">
        <f t="shared" si="21"/>
        <v>234</v>
      </c>
      <c r="C257" s="50">
        <f t="shared" si="22"/>
        <v>52383</v>
      </c>
      <c r="D257" s="54">
        <f t="shared" si="23"/>
        <v>104443.56235711263</v>
      </c>
      <c r="E257" s="54">
        <f t="shared" si="24"/>
        <v>248.9238236177851</v>
      </c>
      <c r="F257" s="54">
        <f t="shared" si="25"/>
        <v>311.0174206811616</v>
      </c>
      <c r="G257" s="73">
        <f t="shared" si="26"/>
        <v>104132.54493643147</v>
      </c>
      <c r="H257" s="78">
        <f t="shared" si="27"/>
        <v>75158.79610238507</v>
      </c>
    </row>
    <row r="258" spans="2:8" ht="12.75">
      <c r="B258" s="37">
        <f t="shared" si="21"/>
        <v>235</v>
      </c>
      <c r="C258" s="50">
        <f t="shared" si="22"/>
        <v>52413</v>
      </c>
      <c r="D258" s="54">
        <f t="shared" si="23"/>
        <v>104132.54493643147</v>
      </c>
      <c r="E258" s="54">
        <f t="shared" si="24"/>
        <v>248.18256543182832</v>
      </c>
      <c r="F258" s="54">
        <f t="shared" si="25"/>
        <v>311.75867886711836</v>
      </c>
      <c r="G258" s="73">
        <f t="shared" si="26"/>
        <v>103820.78625756435</v>
      </c>
      <c r="H258" s="78">
        <f t="shared" si="27"/>
        <v>75406.97866781689</v>
      </c>
    </row>
    <row r="259" spans="2:8" ht="12.75">
      <c r="B259" s="37">
        <f t="shared" si="21"/>
        <v>236</v>
      </c>
      <c r="C259" s="50">
        <f t="shared" si="22"/>
        <v>52444</v>
      </c>
      <c r="D259" s="54">
        <f t="shared" si="23"/>
        <v>103820.78625756435</v>
      </c>
      <c r="E259" s="54">
        <f t="shared" si="24"/>
        <v>247.43954058052836</v>
      </c>
      <c r="F259" s="54">
        <f t="shared" si="25"/>
        <v>312.5017037184183</v>
      </c>
      <c r="G259" s="73">
        <f t="shared" si="26"/>
        <v>103508.28455384594</v>
      </c>
      <c r="H259" s="78">
        <f t="shared" si="27"/>
        <v>75654.41820839742</v>
      </c>
    </row>
    <row r="260" spans="2:8" ht="12.75">
      <c r="B260" s="37">
        <f t="shared" si="21"/>
        <v>237</v>
      </c>
      <c r="C260" s="50">
        <f t="shared" si="22"/>
        <v>52475</v>
      </c>
      <c r="D260" s="54">
        <f t="shared" si="23"/>
        <v>103508.28455384594</v>
      </c>
      <c r="E260" s="54">
        <f t="shared" si="24"/>
        <v>246.6947448533328</v>
      </c>
      <c r="F260" s="54">
        <f t="shared" si="25"/>
        <v>313.2464994456139</v>
      </c>
      <c r="G260" s="73">
        <f t="shared" si="26"/>
        <v>103195.03805440033</v>
      </c>
      <c r="H260" s="78">
        <f t="shared" si="27"/>
        <v>75901.11295325075</v>
      </c>
    </row>
    <row r="261" spans="2:8" ht="12.75">
      <c r="B261" s="37">
        <f t="shared" si="21"/>
        <v>238</v>
      </c>
      <c r="C261" s="50">
        <f t="shared" si="22"/>
        <v>52505</v>
      </c>
      <c r="D261" s="54">
        <f t="shared" si="23"/>
        <v>103195.03805440033</v>
      </c>
      <c r="E261" s="54">
        <f t="shared" si="24"/>
        <v>245.9481740296541</v>
      </c>
      <c r="F261" s="54">
        <f t="shared" si="25"/>
        <v>313.9930702692926</v>
      </c>
      <c r="G261" s="73">
        <f t="shared" si="26"/>
        <v>102881.04498413103</v>
      </c>
      <c r="H261" s="78">
        <f t="shared" si="27"/>
        <v>76147.0611272804</v>
      </c>
    </row>
    <row r="262" spans="2:8" ht="12.75">
      <c r="B262" s="37">
        <f t="shared" si="21"/>
        <v>239</v>
      </c>
      <c r="C262" s="50">
        <f t="shared" si="22"/>
        <v>52536</v>
      </c>
      <c r="D262" s="54">
        <f t="shared" si="23"/>
        <v>102881.04498413103</v>
      </c>
      <c r="E262" s="54">
        <f t="shared" si="24"/>
        <v>245.19982387884562</v>
      </c>
      <c r="F262" s="54">
        <f t="shared" si="25"/>
        <v>314.74142042010106</v>
      </c>
      <c r="G262" s="73">
        <f t="shared" si="26"/>
        <v>102566.30356371093</v>
      </c>
      <c r="H262" s="78">
        <f t="shared" si="27"/>
        <v>76392.26095115925</v>
      </c>
    </row>
    <row r="263" spans="2:8" ht="12.75">
      <c r="B263" s="37">
        <f t="shared" si="21"/>
        <v>240</v>
      </c>
      <c r="C263" s="50">
        <f t="shared" si="22"/>
        <v>52566</v>
      </c>
      <c r="D263" s="54">
        <f t="shared" si="23"/>
        <v>102566.30356371093</v>
      </c>
      <c r="E263" s="54">
        <f t="shared" si="24"/>
        <v>244.4496901601777</v>
      </c>
      <c r="F263" s="54">
        <f t="shared" si="25"/>
        <v>315.49155413876895</v>
      </c>
      <c r="G263" s="73">
        <f t="shared" si="26"/>
        <v>102250.81200957215</v>
      </c>
      <c r="H263" s="78">
        <f t="shared" si="27"/>
        <v>76636.71064131943</v>
      </c>
    </row>
    <row r="264" spans="2:8" ht="12.75">
      <c r="B264" s="37">
        <f t="shared" si="21"/>
        <v>241</v>
      </c>
      <c r="C264" s="50">
        <f t="shared" si="22"/>
        <v>52597</v>
      </c>
      <c r="D264" s="54">
        <f t="shared" si="23"/>
        <v>102250.81200957215</v>
      </c>
      <c r="E264" s="54">
        <f t="shared" si="24"/>
        <v>243.6977686228136</v>
      </c>
      <c r="F264" s="54">
        <f t="shared" si="25"/>
        <v>316.2434756761331</v>
      </c>
      <c r="G264" s="73">
        <f t="shared" si="26"/>
        <v>101934.56853389602</v>
      </c>
      <c r="H264" s="78">
        <f t="shared" si="27"/>
        <v>76880.40840994225</v>
      </c>
    </row>
    <row r="265" spans="2:8" ht="12.75">
      <c r="B265" s="37">
        <f t="shared" si="21"/>
        <v>242</v>
      </c>
      <c r="C265" s="50">
        <f t="shared" si="22"/>
        <v>52628</v>
      </c>
      <c r="D265" s="54">
        <f t="shared" si="23"/>
        <v>101934.56853389602</v>
      </c>
      <c r="E265" s="54">
        <f t="shared" si="24"/>
        <v>242.9440550057855</v>
      </c>
      <c r="F265" s="54">
        <f t="shared" si="25"/>
        <v>316.9971892931612</v>
      </c>
      <c r="G265" s="73">
        <f t="shared" si="26"/>
        <v>101617.57134460285</v>
      </c>
      <c r="H265" s="78">
        <f t="shared" si="27"/>
        <v>77123.35246494804</v>
      </c>
    </row>
    <row r="266" spans="2:8" ht="12.75">
      <c r="B266" s="37">
        <f t="shared" si="21"/>
        <v>243</v>
      </c>
      <c r="C266" s="50">
        <f t="shared" si="22"/>
        <v>52657</v>
      </c>
      <c r="D266" s="54">
        <f t="shared" si="23"/>
        <v>101617.57134460285</v>
      </c>
      <c r="E266" s="54">
        <f t="shared" si="24"/>
        <v>242.18854503797013</v>
      </c>
      <c r="F266" s="54">
        <f t="shared" si="25"/>
        <v>317.75269926097656</v>
      </c>
      <c r="G266" s="73">
        <f t="shared" si="26"/>
        <v>101299.81864534187</v>
      </c>
      <c r="H266" s="78">
        <f t="shared" si="27"/>
        <v>77365.541009986</v>
      </c>
    </row>
    <row r="267" spans="2:8" ht="12.75">
      <c r="B267" s="37">
        <f t="shared" si="21"/>
        <v>244</v>
      </c>
      <c r="C267" s="50">
        <f t="shared" si="22"/>
        <v>52688</v>
      </c>
      <c r="D267" s="54">
        <f t="shared" si="23"/>
        <v>101299.81864534187</v>
      </c>
      <c r="E267" s="54">
        <f t="shared" si="24"/>
        <v>241.4312344380648</v>
      </c>
      <c r="F267" s="54">
        <f t="shared" si="25"/>
        <v>318.5100098608819</v>
      </c>
      <c r="G267" s="73">
        <f t="shared" si="26"/>
        <v>100981.308635481</v>
      </c>
      <c r="H267" s="78">
        <f t="shared" si="27"/>
        <v>77606.97224442406</v>
      </c>
    </row>
    <row r="268" spans="2:8" ht="12.75">
      <c r="B268" s="37">
        <f t="shared" si="21"/>
        <v>245</v>
      </c>
      <c r="C268" s="50">
        <f t="shared" si="22"/>
        <v>52718</v>
      </c>
      <c r="D268" s="54">
        <f t="shared" si="23"/>
        <v>100981.308635481</v>
      </c>
      <c r="E268" s="54">
        <f t="shared" si="24"/>
        <v>240.67211891456301</v>
      </c>
      <c r="F268" s="54">
        <f t="shared" si="25"/>
        <v>319.26912538438364</v>
      </c>
      <c r="G268" s="73">
        <f t="shared" si="26"/>
        <v>100662.03951009661</v>
      </c>
      <c r="H268" s="78">
        <f t="shared" si="27"/>
        <v>77847.64436333862</v>
      </c>
    </row>
    <row r="269" spans="2:8" ht="12.75">
      <c r="B269" s="37">
        <f t="shared" si="21"/>
        <v>246</v>
      </c>
      <c r="C269" s="50">
        <f t="shared" si="22"/>
        <v>52749</v>
      </c>
      <c r="D269" s="54">
        <f t="shared" si="23"/>
        <v>100662.03951009661</v>
      </c>
      <c r="E269" s="54">
        <f t="shared" si="24"/>
        <v>239.91119416573025</v>
      </c>
      <c r="F269" s="54">
        <f t="shared" si="25"/>
        <v>320.03005013321643</v>
      </c>
      <c r="G269" s="73">
        <f t="shared" si="26"/>
        <v>100342.0094599634</v>
      </c>
      <c r="H269" s="78">
        <f t="shared" si="27"/>
        <v>78087.55555750435</v>
      </c>
    </row>
    <row r="270" spans="2:8" ht="12.75">
      <c r="B270" s="37">
        <f t="shared" si="21"/>
        <v>247</v>
      </c>
      <c r="C270" s="50">
        <f t="shared" si="22"/>
        <v>52779</v>
      </c>
      <c r="D270" s="54">
        <f t="shared" si="23"/>
        <v>100342.0094599634</v>
      </c>
      <c r="E270" s="54">
        <f t="shared" si="24"/>
        <v>239.14845587957944</v>
      </c>
      <c r="F270" s="54">
        <f t="shared" si="25"/>
        <v>320.79278841936724</v>
      </c>
      <c r="G270" s="73">
        <f t="shared" si="26"/>
        <v>100021.21667154404</v>
      </c>
      <c r="H270" s="78">
        <f t="shared" si="27"/>
        <v>78326.70401338393</v>
      </c>
    </row>
    <row r="271" spans="2:8" ht="12.75">
      <c r="B271" s="37">
        <f t="shared" si="21"/>
        <v>248</v>
      </c>
      <c r="C271" s="50">
        <f t="shared" si="22"/>
        <v>52810</v>
      </c>
      <c r="D271" s="54">
        <f t="shared" si="23"/>
        <v>100021.21667154404</v>
      </c>
      <c r="E271" s="54">
        <f t="shared" si="24"/>
        <v>238.38389973384662</v>
      </c>
      <c r="F271" s="54">
        <f t="shared" si="25"/>
        <v>321.55734456510004</v>
      </c>
      <c r="G271" s="73">
        <f t="shared" si="26"/>
        <v>99699.65932697894</v>
      </c>
      <c r="H271" s="78">
        <f t="shared" si="27"/>
        <v>78565.08791311778</v>
      </c>
    </row>
    <row r="272" spans="2:8" ht="12.75">
      <c r="B272" s="37">
        <f t="shared" si="21"/>
        <v>249</v>
      </c>
      <c r="C272" s="50">
        <f t="shared" si="22"/>
        <v>52841</v>
      </c>
      <c r="D272" s="54">
        <f t="shared" si="23"/>
        <v>99699.65932697894</v>
      </c>
      <c r="E272" s="54">
        <f t="shared" si="24"/>
        <v>237.61752139596646</v>
      </c>
      <c r="F272" s="54">
        <f t="shared" si="25"/>
        <v>322.3237229029802</v>
      </c>
      <c r="G272" s="73">
        <f t="shared" si="26"/>
        <v>99377.33560407597</v>
      </c>
      <c r="H272" s="78">
        <f t="shared" si="27"/>
        <v>78802.70543451374</v>
      </c>
    </row>
    <row r="273" spans="2:8" ht="12.75">
      <c r="B273" s="37">
        <f t="shared" si="21"/>
        <v>250</v>
      </c>
      <c r="C273" s="50">
        <f t="shared" si="22"/>
        <v>52871</v>
      </c>
      <c r="D273" s="54">
        <f t="shared" si="23"/>
        <v>99377.33560407597</v>
      </c>
      <c r="E273" s="54">
        <f t="shared" si="24"/>
        <v>236.84931652304772</v>
      </c>
      <c r="F273" s="54">
        <f t="shared" si="25"/>
        <v>323.09192777589897</v>
      </c>
      <c r="G273" s="73">
        <f t="shared" si="26"/>
        <v>99054.24367630007</v>
      </c>
      <c r="H273" s="78">
        <f t="shared" si="27"/>
        <v>79039.55475103679</v>
      </c>
    </row>
    <row r="274" spans="2:8" ht="12.75">
      <c r="B274" s="37">
        <f t="shared" si="21"/>
        <v>251</v>
      </c>
      <c r="C274" s="50">
        <f t="shared" si="22"/>
        <v>52902</v>
      </c>
      <c r="D274" s="54">
        <f t="shared" si="23"/>
        <v>99054.24367630007</v>
      </c>
      <c r="E274" s="54">
        <f t="shared" si="24"/>
        <v>236.0792807618485</v>
      </c>
      <c r="F274" s="54">
        <f t="shared" si="25"/>
        <v>323.8619635370982</v>
      </c>
      <c r="G274" s="73">
        <f t="shared" si="26"/>
        <v>98730.38171276297</v>
      </c>
      <c r="H274" s="78">
        <f t="shared" si="27"/>
        <v>79275.63403179863</v>
      </c>
    </row>
    <row r="275" spans="2:8" ht="12.75">
      <c r="B275" s="37">
        <f t="shared" si="21"/>
        <v>252</v>
      </c>
      <c r="C275" s="50">
        <f t="shared" si="22"/>
        <v>52932</v>
      </c>
      <c r="D275" s="54">
        <f t="shared" si="23"/>
        <v>98730.38171276297</v>
      </c>
      <c r="E275" s="54">
        <f t="shared" si="24"/>
        <v>235.30740974875175</v>
      </c>
      <c r="F275" s="54">
        <f t="shared" si="25"/>
        <v>324.63383455019493</v>
      </c>
      <c r="G275" s="73">
        <f t="shared" si="26"/>
        <v>98405.74787821277</v>
      </c>
      <c r="H275" s="78">
        <f t="shared" si="27"/>
        <v>79510.94144154739</v>
      </c>
    </row>
    <row r="276" spans="2:8" ht="12.75">
      <c r="B276" s="37">
        <f t="shared" si="21"/>
        <v>253</v>
      </c>
      <c r="C276" s="50">
        <f t="shared" si="22"/>
        <v>52963</v>
      </c>
      <c r="D276" s="54">
        <f t="shared" si="23"/>
        <v>98405.74787821277</v>
      </c>
      <c r="E276" s="54">
        <f t="shared" si="24"/>
        <v>234.53369910974044</v>
      </c>
      <c r="F276" s="54">
        <f t="shared" si="25"/>
        <v>325.40754518920625</v>
      </c>
      <c r="G276" s="73">
        <f t="shared" si="26"/>
        <v>98080.34033302356</v>
      </c>
      <c r="H276" s="78">
        <f t="shared" si="27"/>
        <v>79745.47514065713</v>
      </c>
    </row>
    <row r="277" spans="2:8" ht="12.75">
      <c r="B277" s="37">
        <f t="shared" si="21"/>
        <v>254</v>
      </c>
      <c r="C277" s="50">
        <f t="shared" si="22"/>
        <v>52994</v>
      </c>
      <c r="D277" s="54">
        <f t="shared" si="23"/>
        <v>98080.34033302356</v>
      </c>
      <c r="E277" s="54">
        <f t="shared" si="24"/>
        <v>233.75814446037282</v>
      </c>
      <c r="F277" s="54">
        <f t="shared" si="25"/>
        <v>326.18309983857387</v>
      </c>
      <c r="G277" s="73">
        <f t="shared" si="26"/>
        <v>97754.15723318499</v>
      </c>
      <c r="H277" s="78">
        <f t="shared" si="27"/>
        <v>79979.2332851175</v>
      </c>
    </row>
    <row r="278" spans="2:8" ht="12.75">
      <c r="B278" s="37">
        <f t="shared" si="21"/>
        <v>255</v>
      </c>
      <c r="C278" s="50">
        <f t="shared" si="22"/>
        <v>53022</v>
      </c>
      <c r="D278" s="54">
        <f t="shared" si="23"/>
        <v>97754.15723318499</v>
      </c>
      <c r="E278" s="54">
        <f t="shared" si="24"/>
        <v>232.98074140575756</v>
      </c>
      <c r="F278" s="54">
        <f t="shared" si="25"/>
        <v>326.96050289318913</v>
      </c>
      <c r="G278" s="73">
        <f t="shared" si="26"/>
        <v>97427.1967302918</v>
      </c>
      <c r="H278" s="78">
        <f t="shared" si="27"/>
        <v>80212.21402652326</v>
      </c>
    </row>
    <row r="279" spans="2:8" ht="12.75">
      <c r="B279" s="37">
        <f t="shared" si="21"/>
        <v>256</v>
      </c>
      <c r="C279" s="50">
        <f t="shared" si="22"/>
        <v>53053</v>
      </c>
      <c r="D279" s="54">
        <f t="shared" si="23"/>
        <v>97427.1967302918</v>
      </c>
      <c r="E279" s="54">
        <f t="shared" si="24"/>
        <v>232.20148554052878</v>
      </c>
      <c r="F279" s="54">
        <f t="shared" si="25"/>
        <v>327.7397587584179</v>
      </c>
      <c r="G279" s="73">
        <f t="shared" si="26"/>
        <v>97099.4569715334</v>
      </c>
      <c r="H279" s="78">
        <f t="shared" si="27"/>
        <v>80444.41551206379</v>
      </c>
    </row>
    <row r="280" spans="2:8" ht="12.75">
      <c r="B280" s="37">
        <f t="shared" si="21"/>
        <v>257</v>
      </c>
      <c r="C280" s="50">
        <f t="shared" si="22"/>
        <v>53083</v>
      </c>
      <c r="D280" s="54">
        <f t="shared" si="23"/>
        <v>97099.4569715334</v>
      </c>
      <c r="E280" s="54">
        <f t="shared" si="24"/>
        <v>231.42037244882124</v>
      </c>
      <c r="F280" s="54">
        <f t="shared" si="25"/>
        <v>328.52087185012545</v>
      </c>
      <c r="G280" s="73">
        <f t="shared" si="26"/>
        <v>96770.93609968327</v>
      </c>
      <c r="H280" s="78">
        <f t="shared" si="27"/>
        <v>80675.8358845126</v>
      </c>
    </row>
    <row r="281" spans="2:8" ht="12.75">
      <c r="B281" s="37">
        <f t="shared" si="21"/>
        <v>258</v>
      </c>
      <c r="C281" s="50">
        <f t="shared" si="22"/>
        <v>53114</v>
      </c>
      <c r="D281" s="54">
        <f t="shared" si="23"/>
        <v>96770.93609968327</v>
      </c>
      <c r="E281" s="54">
        <f t="shared" si="24"/>
        <v>230.6373977042451</v>
      </c>
      <c r="F281" s="54">
        <f t="shared" si="25"/>
        <v>329.30384659470155</v>
      </c>
      <c r="G281" s="73">
        <f t="shared" si="26"/>
        <v>96441.63225308857</v>
      </c>
      <c r="H281" s="78">
        <f t="shared" si="27"/>
        <v>80906.47328221684</v>
      </c>
    </row>
    <row r="282" spans="2:8" ht="12.75">
      <c r="B282" s="37">
        <f t="shared" si="21"/>
        <v>259</v>
      </c>
      <c r="C282" s="50">
        <f t="shared" si="22"/>
        <v>53144</v>
      </c>
      <c r="D282" s="54">
        <f t="shared" si="23"/>
        <v>96441.63225308857</v>
      </c>
      <c r="E282" s="54">
        <f t="shared" si="24"/>
        <v>229.85255686986108</v>
      </c>
      <c r="F282" s="54">
        <f t="shared" si="25"/>
        <v>330.0886874290856</v>
      </c>
      <c r="G282" s="73">
        <f t="shared" si="26"/>
        <v>96111.54356565948</v>
      </c>
      <c r="H282" s="78">
        <f t="shared" si="27"/>
        <v>81136.32583908671</v>
      </c>
    </row>
    <row r="283" spans="2:8" ht="12.75">
      <c r="B283" s="37">
        <f aca="true" t="shared" si="28" ref="B283:B346">pagam.Num</f>
        <v>260</v>
      </c>
      <c r="C283" s="50">
        <f aca="true" t="shared" si="29" ref="C283:C346">Mostra.Data</f>
        <v>53175</v>
      </c>
      <c r="D283" s="54">
        <f aca="true" t="shared" si="30" ref="D283:D346">Bil.Iniz</f>
        <v>96111.54356565948</v>
      </c>
      <c r="E283" s="54">
        <f aca="true" t="shared" si="31" ref="E283:E346">Interesse</f>
        <v>229.06584549815508</v>
      </c>
      <c r="F283" s="54">
        <f aca="true" t="shared" si="32" ref="F283:F346">Capitale</f>
        <v>330.8753988007916</v>
      </c>
      <c r="G283" s="73">
        <f aca="true" t="shared" si="33" ref="G283:G346">Bilancio.finale</f>
        <v>95780.66816685868</v>
      </c>
      <c r="H283" s="78">
        <f aca="true" t="shared" si="34" ref="H283:H346">Interesse.Comp</f>
        <v>81365.39168458487</v>
      </c>
    </row>
    <row r="284" spans="2:8" ht="12.75">
      <c r="B284" s="37">
        <f t="shared" si="28"/>
        <v>261</v>
      </c>
      <c r="C284" s="50">
        <f t="shared" si="29"/>
        <v>53206</v>
      </c>
      <c r="D284" s="54">
        <f t="shared" si="30"/>
        <v>95780.66816685868</v>
      </c>
      <c r="E284" s="54">
        <f t="shared" si="31"/>
        <v>228.27725913101318</v>
      </c>
      <c r="F284" s="54">
        <f t="shared" si="32"/>
        <v>331.6639851679335</v>
      </c>
      <c r="G284" s="73">
        <f t="shared" si="33"/>
        <v>95449.00418169075</v>
      </c>
      <c r="H284" s="78">
        <f t="shared" si="34"/>
        <v>81593.6689437159</v>
      </c>
    </row>
    <row r="285" spans="2:8" ht="12.75">
      <c r="B285" s="37">
        <f t="shared" si="28"/>
        <v>262</v>
      </c>
      <c r="C285" s="50">
        <f t="shared" si="29"/>
        <v>53236</v>
      </c>
      <c r="D285" s="54">
        <f t="shared" si="30"/>
        <v>95449.00418169075</v>
      </c>
      <c r="E285" s="54">
        <f t="shared" si="31"/>
        <v>227.48679329969627</v>
      </c>
      <c r="F285" s="54">
        <f t="shared" si="32"/>
        <v>332.4544509992504</v>
      </c>
      <c r="G285" s="73">
        <f t="shared" si="33"/>
        <v>95116.54973069149</v>
      </c>
      <c r="H285" s="78">
        <f t="shared" si="34"/>
        <v>81821.1557370156</v>
      </c>
    </row>
    <row r="286" spans="2:8" ht="12.75">
      <c r="B286" s="37">
        <f t="shared" si="28"/>
        <v>263</v>
      </c>
      <c r="C286" s="50">
        <f t="shared" si="29"/>
        <v>53267</v>
      </c>
      <c r="D286" s="54">
        <f t="shared" si="30"/>
        <v>95116.54973069149</v>
      </c>
      <c r="E286" s="54">
        <f t="shared" si="31"/>
        <v>226.69444352481472</v>
      </c>
      <c r="F286" s="54">
        <f t="shared" si="32"/>
        <v>333.246800774132</v>
      </c>
      <c r="G286" s="73">
        <f t="shared" si="33"/>
        <v>94783.30292991736</v>
      </c>
      <c r="H286" s="78">
        <f t="shared" si="34"/>
        <v>82047.85018054041</v>
      </c>
    </row>
    <row r="287" spans="2:8" ht="12.75">
      <c r="B287" s="37">
        <f t="shared" si="28"/>
        <v>264</v>
      </c>
      <c r="C287" s="50">
        <f t="shared" si="29"/>
        <v>53297</v>
      </c>
      <c r="D287" s="54">
        <f t="shared" si="30"/>
        <v>94783.30292991736</v>
      </c>
      <c r="E287" s="54">
        <f t="shared" si="31"/>
        <v>225.90020531630304</v>
      </c>
      <c r="F287" s="54">
        <f t="shared" si="32"/>
        <v>334.0410389826436</v>
      </c>
      <c r="G287" s="73">
        <f t="shared" si="33"/>
        <v>94449.26189093472</v>
      </c>
      <c r="H287" s="78">
        <f t="shared" si="34"/>
        <v>82273.7503858567</v>
      </c>
    </row>
    <row r="288" spans="2:8" ht="12.75">
      <c r="B288" s="37">
        <f t="shared" si="28"/>
        <v>265</v>
      </c>
      <c r="C288" s="50">
        <f t="shared" si="29"/>
        <v>53328</v>
      </c>
      <c r="D288" s="54">
        <f t="shared" si="30"/>
        <v>94449.26189093472</v>
      </c>
      <c r="E288" s="54">
        <f t="shared" si="31"/>
        <v>225.10407417339442</v>
      </c>
      <c r="F288" s="54">
        <f t="shared" si="32"/>
        <v>334.83717012555223</v>
      </c>
      <c r="G288" s="73">
        <f t="shared" si="33"/>
        <v>94114.42472080917</v>
      </c>
      <c r="H288" s="78">
        <f t="shared" si="34"/>
        <v>82498.8544600301</v>
      </c>
    </row>
    <row r="289" spans="2:8" ht="12.75">
      <c r="B289" s="37">
        <f t="shared" si="28"/>
        <v>266</v>
      </c>
      <c r="C289" s="50">
        <f t="shared" si="29"/>
        <v>53359</v>
      </c>
      <c r="D289" s="54">
        <f t="shared" si="30"/>
        <v>94114.42472080917</v>
      </c>
      <c r="E289" s="54">
        <f t="shared" si="31"/>
        <v>224.30604558459518</v>
      </c>
      <c r="F289" s="54">
        <f t="shared" si="32"/>
        <v>335.63519871435153</v>
      </c>
      <c r="G289" s="73">
        <f t="shared" si="33"/>
        <v>93778.78952209481</v>
      </c>
      <c r="H289" s="78">
        <f t="shared" si="34"/>
        <v>82723.1605056147</v>
      </c>
    </row>
    <row r="290" spans="2:8" ht="12.75">
      <c r="B290" s="37">
        <f t="shared" si="28"/>
        <v>267</v>
      </c>
      <c r="C290" s="50">
        <f t="shared" si="29"/>
        <v>53387</v>
      </c>
      <c r="D290" s="54">
        <f t="shared" si="30"/>
        <v>93778.78952209481</v>
      </c>
      <c r="E290" s="54">
        <f t="shared" si="31"/>
        <v>223.5061150276593</v>
      </c>
      <c r="F290" s="54">
        <f t="shared" si="32"/>
        <v>336.4351292712874</v>
      </c>
      <c r="G290" s="73">
        <f t="shared" si="33"/>
        <v>93442.35439282353</v>
      </c>
      <c r="H290" s="78">
        <f t="shared" si="34"/>
        <v>82946.66662064235</v>
      </c>
    </row>
    <row r="291" spans="2:8" ht="12.75">
      <c r="B291" s="37">
        <f t="shared" si="28"/>
        <v>268</v>
      </c>
      <c r="C291" s="50">
        <f t="shared" si="29"/>
        <v>53418</v>
      </c>
      <c r="D291" s="54">
        <f t="shared" si="30"/>
        <v>93442.35439282353</v>
      </c>
      <c r="E291" s="54">
        <f t="shared" si="31"/>
        <v>222.70427796956272</v>
      </c>
      <c r="F291" s="54">
        <f t="shared" si="32"/>
        <v>337.23696632938396</v>
      </c>
      <c r="G291" s="73">
        <f t="shared" si="33"/>
        <v>93105.11742649415</v>
      </c>
      <c r="H291" s="78">
        <f t="shared" si="34"/>
        <v>83169.37089861192</v>
      </c>
    </row>
    <row r="292" spans="2:8" ht="12.75">
      <c r="B292" s="37">
        <f t="shared" si="28"/>
        <v>269</v>
      </c>
      <c r="C292" s="50">
        <f t="shared" si="29"/>
        <v>53448</v>
      </c>
      <c r="D292" s="54">
        <f t="shared" si="30"/>
        <v>93105.11742649415</v>
      </c>
      <c r="E292" s="54">
        <f t="shared" si="31"/>
        <v>221.9005298664777</v>
      </c>
      <c r="F292" s="54">
        <f t="shared" si="32"/>
        <v>338.040714432469</v>
      </c>
      <c r="G292" s="73">
        <f t="shared" si="33"/>
        <v>92767.07671206168</v>
      </c>
      <c r="H292" s="78">
        <f t="shared" si="34"/>
        <v>83391.27142847839</v>
      </c>
    </row>
    <row r="293" spans="2:8" ht="12.75">
      <c r="B293" s="37">
        <f t="shared" si="28"/>
        <v>270</v>
      </c>
      <c r="C293" s="50">
        <f t="shared" si="29"/>
        <v>53479</v>
      </c>
      <c r="D293" s="54">
        <f t="shared" si="30"/>
        <v>92767.07671206168</v>
      </c>
      <c r="E293" s="54">
        <f t="shared" si="31"/>
        <v>221.09486616374699</v>
      </c>
      <c r="F293" s="54">
        <f t="shared" si="32"/>
        <v>338.8463781351997</v>
      </c>
      <c r="G293" s="73">
        <f t="shared" si="33"/>
        <v>92428.23033392648</v>
      </c>
      <c r="H293" s="78">
        <f t="shared" si="34"/>
        <v>83612.36629464214</v>
      </c>
    </row>
    <row r="294" spans="2:8" ht="12.75">
      <c r="B294" s="37">
        <f t="shared" si="28"/>
        <v>271</v>
      </c>
      <c r="C294" s="50">
        <f t="shared" si="29"/>
        <v>53509</v>
      </c>
      <c r="D294" s="54">
        <f t="shared" si="30"/>
        <v>92428.23033392648</v>
      </c>
      <c r="E294" s="54">
        <f t="shared" si="31"/>
        <v>220.2872822958581</v>
      </c>
      <c r="F294" s="54">
        <f t="shared" si="32"/>
        <v>339.6539620030886</v>
      </c>
      <c r="G294" s="73">
        <f t="shared" si="33"/>
        <v>92088.5763719234</v>
      </c>
      <c r="H294" s="78">
        <f t="shared" si="34"/>
        <v>83832.653576938</v>
      </c>
    </row>
    <row r="295" spans="2:8" ht="12.75">
      <c r="B295" s="37">
        <f t="shared" si="28"/>
        <v>272</v>
      </c>
      <c r="C295" s="50">
        <f t="shared" si="29"/>
        <v>53540</v>
      </c>
      <c r="D295" s="54">
        <f t="shared" si="30"/>
        <v>92088.5763719234</v>
      </c>
      <c r="E295" s="54">
        <f t="shared" si="31"/>
        <v>219.4777736864174</v>
      </c>
      <c r="F295" s="54">
        <f t="shared" si="32"/>
        <v>340.46347061252925</v>
      </c>
      <c r="G295" s="73">
        <f t="shared" si="33"/>
        <v>91748.11290131086</v>
      </c>
      <c r="H295" s="78">
        <f t="shared" si="34"/>
        <v>84052.13135062442</v>
      </c>
    </row>
    <row r="296" spans="2:8" ht="12.75">
      <c r="B296" s="37">
        <f t="shared" si="28"/>
        <v>273</v>
      </c>
      <c r="C296" s="50">
        <f t="shared" si="29"/>
        <v>53571</v>
      </c>
      <c r="D296" s="54">
        <f t="shared" si="30"/>
        <v>91748.11290131086</v>
      </c>
      <c r="E296" s="54">
        <f t="shared" si="31"/>
        <v>218.6663357481242</v>
      </c>
      <c r="F296" s="54">
        <f t="shared" si="32"/>
        <v>341.2749085508225</v>
      </c>
      <c r="G296" s="73">
        <f t="shared" si="33"/>
        <v>91406.83799276003</v>
      </c>
      <c r="H296" s="78">
        <f t="shared" si="34"/>
        <v>84270.79768637255</v>
      </c>
    </row>
    <row r="297" spans="2:8" ht="12.75">
      <c r="B297" s="37">
        <f t="shared" si="28"/>
        <v>274</v>
      </c>
      <c r="C297" s="50">
        <f t="shared" si="29"/>
        <v>53601</v>
      </c>
      <c r="D297" s="54">
        <f t="shared" si="30"/>
        <v>91406.83799276003</v>
      </c>
      <c r="E297" s="54">
        <f t="shared" si="31"/>
        <v>217.85296388274475</v>
      </c>
      <c r="F297" s="54">
        <f t="shared" si="32"/>
        <v>342.08828041620194</v>
      </c>
      <c r="G297" s="73">
        <f t="shared" si="33"/>
        <v>91064.74971234384</v>
      </c>
      <c r="H297" s="78">
        <f t="shared" si="34"/>
        <v>84488.6506502553</v>
      </c>
    </row>
    <row r="298" spans="2:8" ht="12.75">
      <c r="B298" s="37">
        <f t="shared" si="28"/>
        <v>275</v>
      </c>
      <c r="C298" s="50">
        <f t="shared" si="29"/>
        <v>53632</v>
      </c>
      <c r="D298" s="54">
        <f t="shared" si="30"/>
        <v>91064.74971234384</v>
      </c>
      <c r="E298" s="54">
        <f t="shared" si="31"/>
        <v>217.03765348108612</v>
      </c>
      <c r="F298" s="54">
        <f t="shared" si="32"/>
        <v>342.90359081786056</v>
      </c>
      <c r="G298" s="73">
        <f t="shared" si="33"/>
        <v>90721.84612152597</v>
      </c>
      <c r="H298" s="78">
        <f t="shared" si="34"/>
        <v>84705.68830373639</v>
      </c>
    </row>
    <row r="299" spans="2:8" ht="12.75">
      <c r="B299" s="37">
        <f t="shared" si="28"/>
        <v>276</v>
      </c>
      <c r="C299" s="50">
        <f t="shared" si="29"/>
        <v>53662</v>
      </c>
      <c r="D299" s="54">
        <f t="shared" si="30"/>
        <v>90721.84612152597</v>
      </c>
      <c r="E299" s="54">
        <f t="shared" si="31"/>
        <v>216.22039992297022</v>
      </c>
      <c r="F299" s="54">
        <f t="shared" si="32"/>
        <v>343.72084437597647</v>
      </c>
      <c r="G299" s="73">
        <f t="shared" si="33"/>
        <v>90378.12527715</v>
      </c>
      <c r="H299" s="78">
        <f t="shared" si="34"/>
        <v>84921.90870365936</v>
      </c>
    </row>
    <row r="300" spans="2:8" ht="12.75">
      <c r="B300" s="37">
        <f t="shared" si="28"/>
        <v>277</v>
      </c>
      <c r="C300" s="50">
        <f t="shared" si="29"/>
        <v>53693</v>
      </c>
      <c r="D300" s="54">
        <f t="shared" si="30"/>
        <v>90378.12527715</v>
      </c>
      <c r="E300" s="54">
        <f t="shared" si="31"/>
        <v>215.40119857720748</v>
      </c>
      <c r="F300" s="54">
        <f t="shared" si="32"/>
        <v>344.5400457217392</v>
      </c>
      <c r="G300" s="73">
        <f t="shared" si="33"/>
        <v>90033.58523142827</v>
      </c>
      <c r="H300" s="78">
        <f t="shared" si="34"/>
        <v>85137.30990223656</v>
      </c>
    </row>
    <row r="301" spans="2:8" ht="12.75">
      <c r="B301" s="37">
        <f t="shared" si="28"/>
        <v>278</v>
      </c>
      <c r="C301" s="50">
        <f t="shared" si="29"/>
        <v>53724</v>
      </c>
      <c r="D301" s="54">
        <f t="shared" si="30"/>
        <v>90033.58523142827</v>
      </c>
      <c r="E301" s="54">
        <f t="shared" si="31"/>
        <v>214.5800448015707</v>
      </c>
      <c r="F301" s="54">
        <f t="shared" si="32"/>
        <v>345.361199497376</v>
      </c>
      <c r="G301" s="73">
        <f t="shared" si="33"/>
        <v>89688.22403193089</v>
      </c>
      <c r="H301" s="78">
        <f t="shared" si="34"/>
        <v>85351.88994703813</v>
      </c>
    </row>
    <row r="302" spans="2:8" ht="12.75">
      <c r="B302" s="37">
        <f t="shared" si="28"/>
        <v>279</v>
      </c>
      <c r="C302" s="50">
        <f t="shared" si="29"/>
        <v>53752</v>
      </c>
      <c r="D302" s="54">
        <f t="shared" si="30"/>
        <v>89688.22403193089</v>
      </c>
      <c r="E302" s="54">
        <f t="shared" si="31"/>
        <v>213.75693394276863</v>
      </c>
      <c r="F302" s="54">
        <f t="shared" si="32"/>
        <v>346.18431035617806</v>
      </c>
      <c r="G302" s="73">
        <f t="shared" si="33"/>
        <v>89342.0397215747</v>
      </c>
      <c r="H302" s="78">
        <f t="shared" si="34"/>
        <v>85565.6468809809</v>
      </c>
    </row>
    <row r="303" spans="2:8" ht="12.75">
      <c r="B303" s="37">
        <f t="shared" si="28"/>
        <v>280</v>
      </c>
      <c r="C303" s="50">
        <f t="shared" si="29"/>
        <v>53783</v>
      </c>
      <c r="D303" s="54">
        <f t="shared" si="30"/>
        <v>89342.0397215747</v>
      </c>
      <c r="E303" s="54">
        <f t="shared" si="31"/>
        <v>212.9318613364197</v>
      </c>
      <c r="F303" s="54">
        <f t="shared" si="32"/>
        <v>347.00938296252696</v>
      </c>
      <c r="G303" s="73">
        <f t="shared" si="33"/>
        <v>88995.03033861218</v>
      </c>
      <c r="H303" s="78">
        <f t="shared" si="34"/>
        <v>85778.57874231732</v>
      </c>
    </row>
    <row r="304" spans="2:8" ht="12.75">
      <c r="B304" s="37">
        <f t="shared" si="28"/>
        <v>281</v>
      </c>
      <c r="C304" s="50">
        <f t="shared" si="29"/>
        <v>53813</v>
      </c>
      <c r="D304" s="54">
        <f t="shared" si="30"/>
        <v>88995.03033861218</v>
      </c>
      <c r="E304" s="54">
        <f t="shared" si="31"/>
        <v>212.1048223070257</v>
      </c>
      <c r="F304" s="54">
        <f t="shared" si="32"/>
        <v>347.836421991921</v>
      </c>
      <c r="G304" s="73">
        <f t="shared" si="33"/>
        <v>88647.19391662026</v>
      </c>
      <c r="H304" s="78">
        <f t="shared" si="34"/>
        <v>85990.68356462434</v>
      </c>
    </row>
    <row r="305" spans="2:8" ht="12.75">
      <c r="B305" s="37">
        <f t="shared" si="28"/>
        <v>282</v>
      </c>
      <c r="C305" s="50">
        <f t="shared" si="29"/>
        <v>53844</v>
      </c>
      <c r="D305" s="54">
        <f t="shared" si="30"/>
        <v>88647.19391662026</v>
      </c>
      <c r="E305" s="54">
        <f t="shared" si="31"/>
        <v>211.27581216794496</v>
      </c>
      <c r="F305" s="54">
        <f t="shared" si="32"/>
        <v>348.6654321310017</v>
      </c>
      <c r="G305" s="73">
        <f t="shared" si="33"/>
        <v>88298.52848448926</v>
      </c>
      <c r="H305" s="78">
        <f t="shared" si="34"/>
        <v>86201.95937679229</v>
      </c>
    </row>
    <row r="306" spans="2:8" ht="12.75">
      <c r="B306" s="37">
        <f t="shared" si="28"/>
        <v>283</v>
      </c>
      <c r="C306" s="50">
        <f t="shared" si="29"/>
        <v>53874</v>
      </c>
      <c r="D306" s="54">
        <f t="shared" si="30"/>
        <v>88298.52848448926</v>
      </c>
      <c r="E306" s="54">
        <f t="shared" si="31"/>
        <v>210.44482622136607</v>
      </c>
      <c r="F306" s="54">
        <f t="shared" si="32"/>
        <v>349.49641807758064</v>
      </c>
      <c r="G306" s="73">
        <f t="shared" si="33"/>
        <v>87949.03206641167</v>
      </c>
      <c r="H306" s="78">
        <f t="shared" si="34"/>
        <v>86412.40420301366</v>
      </c>
    </row>
    <row r="307" spans="2:8" ht="12.75">
      <c r="B307" s="37">
        <f t="shared" si="28"/>
        <v>284</v>
      </c>
      <c r="C307" s="50">
        <f t="shared" si="29"/>
        <v>53905</v>
      </c>
      <c r="D307" s="54">
        <f t="shared" si="30"/>
        <v>87949.03206641167</v>
      </c>
      <c r="E307" s="54">
        <f t="shared" si="31"/>
        <v>209.61185975828116</v>
      </c>
      <c r="F307" s="54">
        <f t="shared" si="32"/>
        <v>350.3293845406655</v>
      </c>
      <c r="G307" s="73">
        <f t="shared" si="33"/>
        <v>87598.70268187101</v>
      </c>
      <c r="H307" s="78">
        <f t="shared" si="34"/>
        <v>86622.01606277195</v>
      </c>
    </row>
    <row r="308" spans="2:8" ht="12.75">
      <c r="B308" s="37">
        <f t="shared" si="28"/>
        <v>285</v>
      </c>
      <c r="C308" s="50">
        <f t="shared" si="29"/>
        <v>53936</v>
      </c>
      <c r="D308" s="54">
        <f t="shared" si="30"/>
        <v>87598.70268187101</v>
      </c>
      <c r="E308" s="54">
        <f t="shared" si="31"/>
        <v>208.77690805845924</v>
      </c>
      <c r="F308" s="54">
        <f t="shared" si="32"/>
        <v>351.16433624048744</v>
      </c>
      <c r="G308" s="73">
        <f t="shared" si="33"/>
        <v>87247.53834563053</v>
      </c>
      <c r="H308" s="78">
        <f t="shared" si="34"/>
        <v>86830.7929708304</v>
      </c>
    </row>
    <row r="309" spans="2:8" ht="12.75">
      <c r="B309" s="37">
        <f t="shared" si="28"/>
        <v>286</v>
      </c>
      <c r="C309" s="50">
        <f t="shared" si="29"/>
        <v>53966</v>
      </c>
      <c r="D309" s="54">
        <f t="shared" si="30"/>
        <v>87247.53834563053</v>
      </c>
      <c r="E309" s="54">
        <f t="shared" si="31"/>
        <v>207.9399663904194</v>
      </c>
      <c r="F309" s="54">
        <f t="shared" si="32"/>
        <v>352.0012779085273</v>
      </c>
      <c r="G309" s="73">
        <f t="shared" si="33"/>
        <v>86895.537067722</v>
      </c>
      <c r="H309" s="78">
        <f t="shared" si="34"/>
        <v>87038.73293722082</v>
      </c>
    </row>
    <row r="310" spans="2:8" ht="12.75">
      <c r="B310" s="37">
        <f t="shared" si="28"/>
        <v>287</v>
      </c>
      <c r="C310" s="50">
        <f t="shared" si="29"/>
        <v>53997</v>
      </c>
      <c r="D310" s="54">
        <f t="shared" si="30"/>
        <v>86895.537067722</v>
      </c>
      <c r="E310" s="54">
        <f t="shared" si="31"/>
        <v>207.1010300114041</v>
      </c>
      <c r="F310" s="54">
        <f t="shared" si="32"/>
        <v>352.8402142875426</v>
      </c>
      <c r="G310" s="73">
        <f t="shared" si="33"/>
        <v>86542.69685343446</v>
      </c>
      <c r="H310" s="78">
        <f t="shared" si="34"/>
        <v>87245.83396723222</v>
      </c>
    </row>
    <row r="311" spans="2:8" ht="12.75">
      <c r="B311" s="37">
        <f t="shared" si="28"/>
        <v>288</v>
      </c>
      <c r="C311" s="50">
        <f t="shared" si="29"/>
        <v>54027</v>
      </c>
      <c r="D311" s="54">
        <f t="shared" si="30"/>
        <v>86542.69685343446</v>
      </c>
      <c r="E311" s="54">
        <f t="shared" si="31"/>
        <v>206.26009416735212</v>
      </c>
      <c r="F311" s="54">
        <f t="shared" si="32"/>
        <v>353.68115013159456</v>
      </c>
      <c r="G311" s="73">
        <f t="shared" si="33"/>
        <v>86189.01570330287</v>
      </c>
      <c r="H311" s="78">
        <f t="shared" si="34"/>
        <v>87452.09406139958</v>
      </c>
    </row>
    <row r="312" spans="2:8" ht="12.75">
      <c r="B312" s="37">
        <f t="shared" si="28"/>
        <v>289</v>
      </c>
      <c r="C312" s="50">
        <f t="shared" si="29"/>
        <v>54058</v>
      </c>
      <c r="D312" s="54">
        <f t="shared" si="30"/>
        <v>86189.01570330287</v>
      </c>
      <c r="E312" s="54">
        <f t="shared" si="31"/>
        <v>205.4171540928718</v>
      </c>
      <c r="F312" s="54">
        <f t="shared" si="32"/>
        <v>354.5240902060749</v>
      </c>
      <c r="G312" s="73">
        <f t="shared" si="33"/>
        <v>85834.49161309679</v>
      </c>
      <c r="H312" s="78">
        <f t="shared" si="34"/>
        <v>87657.51121549244</v>
      </c>
    </row>
    <row r="313" spans="2:8" ht="12.75">
      <c r="B313" s="37">
        <f t="shared" si="28"/>
        <v>290</v>
      </c>
      <c r="C313" s="50">
        <f t="shared" si="29"/>
        <v>54089</v>
      </c>
      <c r="D313" s="54">
        <f t="shared" si="30"/>
        <v>85834.49161309679</v>
      </c>
      <c r="E313" s="54">
        <f t="shared" si="31"/>
        <v>204.572205011214</v>
      </c>
      <c r="F313" s="54">
        <f t="shared" si="32"/>
        <v>355.3690392877327</v>
      </c>
      <c r="G313" s="73">
        <f t="shared" si="33"/>
        <v>85479.12257380906</v>
      </c>
      <c r="H313" s="78">
        <f t="shared" si="34"/>
        <v>87862.08342050365</v>
      </c>
    </row>
    <row r="314" spans="2:8" ht="12.75">
      <c r="B314" s="37">
        <f t="shared" si="28"/>
        <v>291</v>
      </c>
      <c r="C314" s="50">
        <f t="shared" si="29"/>
        <v>54118</v>
      </c>
      <c r="D314" s="54">
        <f t="shared" si="30"/>
        <v>85479.12257380906</v>
      </c>
      <c r="E314" s="54">
        <f t="shared" si="31"/>
        <v>203.72524213424492</v>
      </c>
      <c r="F314" s="54">
        <f t="shared" si="32"/>
        <v>356.21600216470176</v>
      </c>
      <c r="G314" s="73">
        <f t="shared" si="33"/>
        <v>85122.90657164436</v>
      </c>
      <c r="H314" s="78">
        <f t="shared" si="34"/>
        <v>88065.8086626379</v>
      </c>
    </row>
    <row r="315" spans="2:8" ht="12.75">
      <c r="B315" s="37">
        <f t="shared" si="28"/>
        <v>292</v>
      </c>
      <c r="C315" s="50">
        <f t="shared" si="29"/>
        <v>54149</v>
      </c>
      <c r="D315" s="54">
        <f t="shared" si="30"/>
        <v>85122.90657164436</v>
      </c>
      <c r="E315" s="54">
        <f t="shared" si="31"/>
        <v>202.87626066241904</v>
      </c>
      <c r="F315" s="54">
        <f t="shared" si="32"/>
        <v>357.06498363652764</v>
      </c>
      <c r="G315" s="73">
        <f t="shared" si="33"/>
        <v>84765.84158800782</v>
      </c>
      <c r="H315" s="78">
        <f t="shared" si="34"/>
        <v>88268.68492330032</v>
      </c>
    </row>
    <row r="316" spans="2:8" ht="12.75">
      <c r="B316" s="37">
        <f t="shared" si="28"/>
        <v>293</v>
      </c>
      <c r="C316" s="50">
        <f t="shared" si="29"/>
        <v>54179</v>
      </c>
      <c r="D316" s="54">
        <f t="shared" si="30"/>
        <v>84765.84158800782</v>
      </c>
      <c r="E316" s="54">
        <f t="shared" si="31"/>
        <v>202.02525578475198</v>
      </c>
      <c r="F316" s="54">
        <f t="shared" si="32"/>
        <v>357.91598851419474</v>
      </c>
      <c r="G316" s="73">
        <f t="shared" si="33"/>
        <v>84407.92559949362</v>
      </c>
      <c r="H316" s="78">
        <f t="shared" si="34"/>
        <v>88470.71017908507</v>
      </c>
    </row>
    <row r="317" spans="2:8" ht="12.75">
      <c r="B317" s="37">
        <f t="shared" si="28"/>
        <v>294</v>
      </c>
      <c r="C317" s="50">
        <f t="shared" si="29"/>
        <v>54210</v>
      </c>
      <c r="D317" s="54">
        <f t="shared" si="30"/>
        <v>84407.92559949362</v>
      </c>
      <c r="E317" s="54">
        <f t="shared" si="31"/>
        <v>201.17222267879313</v>
      </c>
      <c r="F317" s="54">
        <f t="shared" si="32"/>
        <v>358.7690216201536</v>
      </c>
      <c r="G317" s="73">
        <f t="shared" si="33"/>
        <v>84049.15657787347</v>
      </c>
      <c r="H317" s="78">
        <f t="shared" si="34"/>
        <v>88671.88240176387</v>
      </c>
    </row>
    <row r="318" spans="2:8" ht="12.75">
      <c r="B318" s="37">
        <f t="shared" si="28"/>
        <v>295</v>
      </c>
      <c r="C318" s="50">
        <f t="shared" si="29"/>
        <v>54240</v>
      </c>
      <c r="D318" s="54">
        <f t="shared" si="30"/>
        <v>84049.15657787347</v>
      </c>
      <c r="E318" s="54">
        <f t="shared" si="31"/>
        <v>200.3171565105984</v>
      </c>
      <c r="F318" s="54">
        <f t="shared" si="32"/>
        <v>359.6240877883483</v>
      </c>
      <c r="G318" s="73">
        <f t="shared" si="33"/>
        <v>83689.53249008511</v>
      </c>
      <c r="H318" s="78">
        <f t="shared" si="34"/>
        <v>88872.19955827447</v>
      </c>
    </row>
    <row r="319" spans="2:8" ht="12.75">
      <c r="B319" s="37">
        <f t="shared" si="28"/>
        <v>296</v>
      </c>
      <c r="C319" s="50">
        <f t="shared" si="29"/>
        <v>54271</v>
      </c>
      <c r="D319" s="54">
        <f t="shared" si="30"/>
        <v>83689.53249008511</v>
      </c>
      <c r="E319" s="54">
        <f t="shared" si="31"/>
        <v>199.46005243470285</v>
      </c>
      <c r="F319" s="54">
        <f t="shared" si="32"/>
        <v>360.48119186424384</v>
      </c>
      <c r="G319" s="73">
        <f t="shared" si="33"/>
        <v>83329.05129822087</v>
      </c>
      <c r="H319" s="78">
        <f t="shared" si="34"/>
        <v>89071.65961070918</v>
      </c>
    </row>
    <row r="320" spans="2:8" ht="12.75">
      <c r="B320" s="37">
        <f t="shared" si="28"/>
        <v>297</v>
      </c>
      <c r="C320" s="50">
        <f t="shared" si="29"/>
        <v>54302</v>
      </c>
      <c r="D320" s="54">
        <f t="shared" si="30"/>
        <v>83329.05129822087</v>
      </c>
      <c r="E320" s="54">
        <f t="shared" si="31"/>
        <v>198.60090559409306</v>
      </c>
      <c r="F320" s="54">
        <f t="shared" si="32"/>
        <v>361.3403387048536</v>
      </c>
      <c r="G320" s="73">
        <f t="shared" si="33"/>
        <v>82967.71095951601</v>
      </c>
      <c r="H320" s="78">
        <f t="shared" si="34"/>
        <v>89270.26051630327</v>
      </c>
    </row>
    <row r="321" spans="2:8" ht="12.75">
      <c r="B321" s="37">
        <f t="shared" si="28"/>
        <v>298</v>
      </c>
      <c r="C321" s="50">
        <f t="shared" si="29"/>
        <v>54332</v>
      </c>
      <c r="D321" s="54">
        <f t="shared" si="30"/>
        <v>82967.71095951601</v>
      </c>
      <c r="E321" s="54">
        <f t="shared" si="31"/>
        <v>197.73971112017983</v>
      </c>
      <c r="F321" s="54">
        <f t="shared" si="32"/>
        <v>362.20153317876685</v>
      </c>
      <c r="G321" s="73">
        <f t="shared" si="33"/>
        <v>82605.50942633724</v>
      </c>
      <c r="H321" s="78">
        <f t="shared" si="34"/>
        <v>89468.00022742346</v>
      </c>
    </row>
    <row r="322" spans="2:8" ht="12.75">
      <c r="B322" s="37">
        <f t="shared" si="28"/>
        <v>299</v>
      </c>
      <c r="C322" s="50">
        <f t="shared" si="29"/>
        <v>54363</v>
      </c>
      <c r="D322" s="54">
        <f t="shared" si="30"/>
        <v>82605.50942633724</v>
      </c>
      <c r="E322" s="54">
        <f t="shared" si="31"/>
        <v>196.87646413277042</v>
      </c>
      <c r="F322" s="54">
        <f t="shared" si="32"/>
        <v>363.06478016617626</v>
      </c>
      <c r="G322" s="73">
        <f t="shared" si="33"/>
        <v>82242.44464617106</v>
      </c>
      <c r="H322" s="78">
        <f t="shared" si="34"/>
        <v>89664.87669155623</v>
      </c>
    </row>
    <row r="323" spans="2:8" ht="12.75">
      <c r="B323" s="37">
        <f t="shared" si="28"/>
        <v>300</v>
      </c>
      <c r="C323" s="50">
        <f t="shared" si="29"/>
        <v>54393</v>
      </c>
      <c r="D323" s="54">
        <f t="shared" si="30"/>
        <v>82242.44464617106</v>
      </c>
      <c r="E323" s="54">
        <f t="shared" si="31"/>
        <v>196.01115974004102</v>
      </c>
      <c r="F323" s="54">
        <f t="shared" si="32"/>
        <v>363.93008455890566</v>
      </c>
      <c r="G323" s="73">
        <f t="shared" si="33"/>
        <v>81878.51456161216</v>
      </c>
      <c r="H323" s="78">
        <f t="shared" si="34"/>
        <v>89860.88785129627</v>
      </c>
    </row>
    <row r="324" spans="2:8" ht="12.75">
      <c r="B324" s="37">
        <f t="shared" si="28"/>
        <v>301</v>
      </c>
      <c r="C324" s="50">
        <f t="shared" si="29"/>
        <v>54424</v>
      </c>
      <c r="D324" s="54">
        <f t="shared" si="30"/>
        <v>81878.51456161216</v>
      </c>
      <c r="E324" s="54">
        <f t="shared" si="31"/>
        <v>195.14379303850896</v>
      </c>
      <c r="F324" s="54">
        <f t="shared" si="32"/>
        <v>364.7974512604377</v>
      </c>
      <c r="G324" s="73">
        <f t="shared" si="33"/>
        <v>81513.71711035172</v>
      </c>
      <c r="H324" s="78">
        <f t="shared" si="34"/>
        <v>90056.03164433478</v>
      </c>
    </row>
    <row r="325" spans="2:8" ht="12.75">
      <c r="B325" s="37">
        <f t="shared" si="28"/>
        <v>302</v>
      </c>
      <c r="C325" s="50">
        <f t="shared" si="29"/>
        <v>54455</v>
      </c>
      <c r="D325" s="54">
        <f t="shared" si="30"/>
        <v>81513.71711035172</v>
      </c>
      <c r="E325" s="54">
        <f t="shared" si="31"/>
        <v>194.27435911300492</v>
      </c>
      <c r="F325" s="54">
        <f t="shared" si="32"/>
        <v>365.66688518594174</v>
      </c>
      <c r="G325" s="73">
        <f t="shared" si="33"/>
        <v>81148.05022516577</v>
      </c>
      <c r="H325" s="78">
        <f t="shared" si="34"/>
        <v>90250.30600344778</v>
      </c>
    </row>
    <row r="326" spans="2:8" ht="12.75">
      <c r="B326" s="37">
        <f t="shared" si="28"/>
        <v>303</v>
      </c>
      <c r="C326" s="50">
        <f t="shared" si="29"/>
        <v>54483</v>
      </c>
      <c r="D326" s="54">
        <f t="shared" si="30"/>
        <v>81148.05022516577</v>
      </c>
      <c r="E326" s="54">
        <f t="shared" si="31"/>
        <v>193.4028530366451</v>
      </c>
      <c r="F326" s="54">
        <f t="shared" si="32"/>
        <v>366.5383912623016</v>
      </c>
      <c r="G326" s="73">
        <f t="shared" si="33"/>
        <v>80781.51183390347</v>
      </c>
      <c r="H326" s="78">
        <f t="shared" si="34"/>
        <v>90443.70885648443</v>
      </c>
    </row>
    <row r="327" spans="2:8" ht="12.75">
      <c r="B327" s="37">
        <f t="shared" si="28"/>
        <v>304</v>
      </c>
      <c r="C327" s="50">
        <f t="shared" si="29"/>
        <v>54514</v>
      </c>
      <c r="D327" s="54">
        <f t="shared" si="30"/>
        <v>80781.51183390347</v>
      </c>
      <c r="E327" s="54">
        <f t="shared" si="31"/>
        <v>192.52926987080326</v>
      </c>
      <c r="F327" s="54">
        <f t="shared" si="32"/>
        <v>367.4119744281434</v>
      </c>
      <c r="G327" s="73">
        <f t="shared" si="33"/>
        <v>80414.09985947532</v>
      </c>
      <c r="H327" s="78">
        <f t="shared" si="34"/>
        <v>90636.23812635524</v>
      </c>
    </row>
    <row r="328" spans="2:8" ht="12.75">
      <c r="B328" s="37">
        <f t="shared" si="28"/>
        <v>305</v>
      </c>
      <c r="C328" s="50">
        <f t="shared" si="29"/>
        <v>54544</v>
      </c>
      <c r="D328" s="54">
        <f t="shared" si="30"/>
        <v>80414.09985947532</v>
      </c>
      <c r="E328" s="54">
        <f t="shared" si="31"/>
        <v>191.65360466508284</v>
      </c>
      <c r="F328" s="54">
        <f t="shared" si="32"/>
        <v>368.2876396338638</v>
      </c>
      <c r="G328" s="73">
        <f t="shared" si="33"/>
        <v>80045.81221984145</v>
      </c>
      <c r="H328" s="78">
        <f t="shared" si="34"/>
        <v>90827.89173102033</v>
      </c>
    </row>
    <row r="329" spans="2:8" ht="12.75">
      <c r="B329" s="37">
        <f t="shared" si="28"/>
        <v>306</v>
      </c>
      <c r="C329" s="50">
        <f t="shared" si="29"/>
        <v>54575</v>
      </c>
      <c r="D329" s="54">
        <f t="shared" si="30"/>
        <v>80045.81221984145</v>
      </c>
      <c r="E329" s="54">
        <f t="shared" si="31"/>
        <v>190.77585245728878</v>
      </c>
      <c r="F329" s="54">
        <f t="shared" si="32"/>
        <v>369.1653918416579</v>
      </c>
      <c r="G329" s="73">
        <f t="shared" si="33"/>
        <v>79676.6468279998</v>
      </c>
      <c r="H329" s="78">
        <f t="shared" si="34"/>
        <v>91018.66758347761</v>
      </c>
    </row>
    <row r="330" spans="2:8" ht="12.75">
      <c r="B330" s="37">
        <f t="shared" si="28"/>
        <v>307</v>
      </c>
      <c r="C330" s="50">
        <f t="shared" si="29"/>
        <v>54605</v>
      </c>
      <c r="D330" s="54">
        <f t="shared" si="30"/>
        <v>79676.6468279998</v>
      </c>
      <c r="E330" s="54">
        <f t="shared" si="31"/>
        <v>189.8960082733995</v>
      </c>
      <c r="F330" s="54">
        <f t="shared" si="32"/>
        <v>370.0452360255472</v>
      </c>
      <c r="G330" s="73">
        <f t="shared" si="33"/>
        <v>79306.60159197425</v>
      </c>
      <c r="H330" s="78">
        <f t="shared" si="34"/>
        <v>91208.56359175101</v>
      </c>
    </row>
    <row r="331" spans="2:8" ht="12.75">
      <c r="B331" s="37">
        <f t="shared" si="28"/>
        <v>308</v>
      </c>
      <c r="C331" s="50">
        <f t="shared" si="29"/>
        <v>54636</v>
      </c>
      <c r="D331" s="54">
        <f t="shared" si="30"/>
        <v>79306.60159197425</v>
      </c>
      <c r="E331" s="54">
        <f t="shared" si="31"/>
        <v>189.01406712753862</v>
      </c>
      <c r="F331" s="54">
        <f t="shared" si="32"/>
        <v>370.92717717140806</v>
      </c>
      <c r="G331" s="73">
        <f t="shared" si="33"/>
        <v>78935.67441480284</v>
      </c>
      <c r="H331" s="78">
        <f t="shared" si="34"/>
        <v>91397.57765887855</v>
      </c>
    </row>
    <row r="332" spans="2:8" ht="12.75">
      <c r="B332" s="37">
        <f t="shared" si="28"/>
        <v>309</v>
      </c>
      <c r="C332" s="50">
        <f t="shared" si="29"/>
        <v>54667</v>
      </c>
      <c r="D332" s="54">
        <f t="shared" si="30"/>
        <v>78935.67441480284</v>
      </c>
      <c r="E332" s="54">
        <f t="shared" si="31"/>
        <v>188.13002402194675</v>
      </c>
      <c r="F332" s="54">
        <f t="shared" si="32"/>
        <v>371.81122027699996</v>
      </c>
      <c r="G332" s="73">
        <f t="shared" si="33"/>
        <v>78563.86319452584</v>
      </c>
      <c r="H332" s="78">
        <f t="shared" si="34"/>
        <v>91585.7076829005</v>
      </c>
    </row>
    <row r="333" spans="2:8" ht="12.75">
      <c r="B333" s="37">
        <f t="shared" si="28"/>
        <v>310</v>
      </c>
      <c r="C333" s="50">
        <f t="shared" si="29"/>
        <v>54697</v>
      </c>
      <c r="D333" s="54">
        <f t="shared" si="30"/>
        <v>78563.86319452584</v>
      </c>
      <c r="E333" s="54">
        <f t="shared" si="31"/>
        <v>187.24387394695324</v>
      </c>
      <c r="F333" s="54">
        <f t="shared" si="32"/>
        <v>372.6973703519934</v>
      </c>
      <c r="G333" s="73">
        <f t="shared" si="33"/>
        <v>78191.16582417385</v>
      </c>
      <c r="H333" s="78">
        <f t="shared" si="34"/>
        <v>91772.95155684745</v>
      </c>
    </row>
    <row r="334" spans="2:8" ht="12.75">
      <c r="B334" s="37">
        <f t="shared" si="28"/>
        <v>311</v>
      </c>
      <c r="C334" s="50">
        <f t="shared" si="29"/>
        <v>54728</v>
      </c>
      <c r="D334" s="54">
        <f t="shared" si="30"/>
        <v>78191.16582417385</v>
      </c>
      <c r="E334" s="54">
        <f t="shared" si="31"/>
        <v>186.35561188094766</v>
      </c>
      <c r="F334" s="54">
        <f t="shared" si="32"/>
        <v>373.585632417999</v>
      </c>
      <c r="G334" s="73">
        <f t="shared" si="33"/>
        <v>77817.58019175584</v>
      </c>
      <c r="H334" s="78">
        <f t="shared" si="34"/>
        <v>91959.3071687284</v>
      </c>
    </row>
    <row r="335" spans="2:8" ht="12.75">
      <c r="B335" s="37">
        <f t="shared" si="28"/>
        <v>312</v>
      </c>
      <c r="C335" s="50">
        <f t="shared" si="29"/>
        <v>54758</v>
      </c>
      <c r="D335" s="54">
        <f t="shared" si="30"/>
        <v>77817.58019175584</v>
      </c>
      <c r="E335" s="54">
        <f t="shared" si="31"/>
        <v>185.46523279035142</v>
      </c>
      <c r="F335" s="54">
        <f t="shared" si="32"/>
        <v>374.47601150859526</v>
      </c>
      <c r="G335" s="73">
        <f t="shared" si="33"/>
        <v>77443.10418024725</v>
      </c>
      <c r="H335" s="78">
        <f t="shared" si="34"/>
        <v>92144.77240151874</v>
      </c>
    </row>
    <row r="336" spans="2:8" ht="12.75">
      <c r="B336" s="37">
        <f t="shared" si="28"/>
        <v>313</v>
      </c>
      <c r="C336" s="50">
        <f t="shared" si="29"/>
        <v>54789</v>
      </c>
      <c r="D336" s="54">
        <f t="shared" si="30"/>
        <v>77443.10418024725</v>
      </c>
      <c r="E336" s="54">
        <f t="shared" si="31"/>
        <v>184.57273162958927</v>
      </c>
      <c r="F336" s="54">
        <f t="shared" si="32"/>
        <v>375.3685126693574</v>
      </c>
      <c r="G336" s="73">
        <f t="shared" si="33"/>
        <v>77067.73566757789</v>
      </c>
      <c r="H336" s="78">
        <f t="shared" si="34"/>
        <v>92329.34513314834</v>
      </c>
    </row>
    <row r="337" spans="2:8" ht="12.75">
      <c r="B337" s="37">
        <f t="shared" si="28"/>
        <v>314</v>
      </c>
      <c r="C337" s="50">
        <f t="shared" si="29"/>
        <v>54820</v>
      </c>
      <c r="D337" s="54">
        <f t="shared" si="30"/>
        <v>77067.73566757789</v>
      </c>
      <c r="E337" s="54">
        <f t="shared" si="31"/>
        <v>183.67810334106062</v>
      </c>
      <c r="F337" s="54">
        <f t="shared" si="32"/>
        <v>376.2631409578861</v>
      </c>
      <c r="G337" s="73">
        <f t="shared" si="33"/>
        <v>76691.47252662</v>
      </c>
      <c r="H337" s="78">
        <f t="shared" si="34"/>
        <v>92513.0232364894</v>
      </c>
    </row>
    <row r="338" spans="2:8" ht="12.75">
      <c r="B338" s="37">
        <f t="shared" si="28"/>
        <v>315</v>
      </c>
      <c r="C338" s="50">
        <f t="shared" si="29"/>
        <v>54848</v>
      </c>
      <c r="D338" s="54">
        <f t="shared" si="30"/>
        <v>76691.47252662</v>
      </c>
      <c r="E338" s="54">
        <f t="shared" si="31"/>
        <v>182.78134285511098</v>
      </c>
      <c r="F338" s="54">
        <f t="shared" si="32"/>
        <v>377.1599014438357</v>
      </c>
      <c r="G338" s="73">
        <f t="shared" si="33"/>
        <v>76314.31262517616</v>
      </c>
      <c r="H338" s="78">
        <f t="shared" si="34"/>
        <v>92695.80457934452</v>
      </c>
    </row>
    <row r="339" spans="2:8" ht="12.75">
      <c r="B339" s="37">
        <f t="shared" si="28"/>
        <v>316</v>
      </c>
      <c r="C339" s="50">
        <f t="shared" si="29"/>
        <v>54879</v>
      </c>
      <c r="D339" s="54">
        <f t="shared" si="30"/>
        <v>76314.31262517616</v>
      </c>
      <c r="E339" s="54">
        <f t="shared" si="31"/>
        <v>181.88244509000316</v>
      </c>
      <c r="F339" s="54">
        <f t="shared" si="32"/>
        <v>378.0587992089435</v>
      </c>
      <c r="G339" s="73">
        <f t="shared" si="33"/>
        <v>75936.25382596721</v>
      </c>
      <c r="H339" s="78">
        <f t="shared" si="34"/>
        <v>92877.68702443452</v>
      </c>
    </row>
    <row r="340" spans="2:8" ht="12.75">
      <c r="B340" s="37">
        <f t="shared" si="28"/>
        <v>317</v>
      </c>
      <c r="C340" s="50">
        <f t="shared" si="29"/>
        <v>54909</v>
      </c>
      <c r="D340" s="54">
        <f t="shared" si="30"/>
        <v>75936.25382596721</v>
      </c>
      <c r="E340" s="54">
        <f t="shared" si="31"/>
        <v>180.98140495188852</v>
      </c>
      <c r="F340" s="54">
        <f t="shared" si="32"/>
        <v>378.95983934705816</v>
      </c>
      <c r="G340" s="73">
        <f t="shared" si="33"/>
        <v>75557.29398662016</v>
      </c>
      <c r="H340" s="78">
        <f t="shared" si="34"/>
        <v>93058.66842938641</v>
      </c>
    </row>
    <row r="341" spans="2:8" ht="12.75">
      <c r="B341" s="37">
        <f t="shared" si="28"/>
        <v>318</v>
      </c>
      <c r="C341" s="50">
        <f t="shared" si="29"/>
        <v>54940</v>
      </c>
      <c r="D341" s="54">
        <f t="shared" si="30"/>
        <v>75557.29398662016</v>
      </c>
      <c r="E341" s="54">
        <f t="shared" si="31"/>
        <v>180.07821733477806</v>
      </c>
      <c r="F341" s="54">
        <f t="shared" si="32"/>
        <v>379.8630269641686</v>
      </c>
      <c r="G341" s="73">
        <f t="shared" si="33"/>
        <v>75177.43095965599</v>
      </c>
      <c r="H341" s="78">
        <f t="shared" si="34"/>
        <v>93238.74664672119</v>
      </c>
    </row>
    <row r="342" spans="2:8" ht="12.75">
      <c r="B342" s="37">
        <f t="shared" si="28"/>
        <v>319</v>
      </c>
      <c r="C342" s="50">
        <f t="shared" si="29"/>
        <v>54970</v>
      </c>
      <c r="D342" s="54">
        <f t="shared" si="30"/>
        <v>75177.43095965599</v>
      </c>
      <c r="E342" s="54">
        <f t="shared" si="31"/>
        <v>179.17287712051345</v>
      </c>
      <c r="F342" s="54">
        <f t="shared" si="32"/>
        <v>380.7683671784332</v>
      </c>
      <c r="G342" s="73">
        <f t="shared" si="33"/>
        <v>74796.66259247756</v>
      </c>
      <c r="H342" s="78">
        <f t="shared" si="34"/>
        <v>93417.9195238417</v>
      </c>
    </row>
    <row r="343" spans="2:8" ht="12.75">
      <c r="B343" s="37">
        <f t="shared" si="28"/>
        <v>320</v>
      </c>
      <c r="C343" s="50">
        <f t="shared" si="29"/>
        <v>55001</v>
      </c>
      <c r="D343" s="54">
        <f t="shared" si="30"/>
        <v>74796.66259247756</v>
      </c>
      <c r="E343" s="54">
        <f t="shared" si="31"/>
        <v>178.26537917873816</v>
      </c>
      <c r="F343" s="54">
        <f t="shared" si="32"/>
        <v>381.6758651202085</v>
      </c>
      <c r="G343" s="73">
        <f t="shared" si="33"/>
        <v>74414.98672735735</v>
      </c>
      <c r="H343" s="78">
        <f t="shared" si="34"/>
        <v>93596.18490302045</v>
      </c>
    </row>
    <row r="344" spans="2:8" ht="12.75">
      <c r="B344" s="37">
        <f t="shared" si="28"/>
        <v>321</v>
      </c>
      <c r="C344" s="50">
        <f t="shared" si="29"/>
        <v>55032</v>
      </c>
      <c r="D344" s="54">
        <f t="shared" si="30"/>
        <v>74414.98672735735</v>
      </c>
      <c r="E344" s="54">
        <f t="shared" si="31"/>
        <v>177.35571836686833</v>
      </c>
      <c r="F344" s="54">
        <f t="shared" si="32"/>
        <v>382.5855259320783</v>
      </c>
      <c r="G344" s="73">
        <f t="shared" si="33"/>
        <v>74032.40120142527</v>
      </c>
      <c r="H344" s="78">
        <f t="shared" si="34"/>
        <v>93773.54062138732</v>
      </c>
    </row>
    <row r="345" spans="2:8" ht="12.75">
      <c r="B345" s="37">
        <f t="shared" si="28"/>
        <v>322</v>
      </c>
      <c r="C345" s="50">
        <f t="shared" si="29"/>
        <v>55062</v>
      </c>
      <c r="D345" s="54">
        <f t="shared" si="30"/>
        <v>74032.40120142527</v>
      </c>
      <c r="E345" s="54">
        <f t="shared" si="31"/>
        <v>176.44388953006353</v>
      </c>
      <c r="F345" s="54">
        <f t="shared" si="32"/>
        <v>383.49735476888316</v>
      </c>
      <c r="G345" s="73">
        <f t="shared" si="33"/>
        <v>73648.90384665638</v>
      </c>
      <c r="H345" s="78">
        <f t="shared" si="34"/>
        <v>93949.98451091739</v>
      </c>
    </row>
    <row r="346" spans="2:8" ht="12.75">
      <c r="B346" s="37">
        <f t="shared" si="28"/>
        <v>323</v>
      </c>
      <c r="C346" s="50">
        <f t="shared" si="29"/>
        <v>55093</v>
      </c>
      <c r="D346" s="54">
        <f t="shared" si="30"/>
        <v>73648.90384665638</v>
      </c>
      <c r="E346" s="54">
        <f t="shared" si="31"/>
        <v>175.5298875011977</v>
      </c>
      <c r="F346" s="54">
        <f t="shared" si="32"/>
        <v>384.411356797749</v>
      </c>
      <c r="G346" s="73">
        <f t="shared" si="33"/>
        <v>73264.49248985863</v>
      </c>
      <c r="H346" s="78">
        <f t="shared" si="34"/>
        <v>94125.51439841859</v>
      </c>
    </row>
    <row r="347" spans="2:8" ht="12.75">
      <c r="B347" s="37">
        <f aca="true" t="shared" si="35" ref="B347:B410">pagam.Num</f>
        <v>324</v>
      </c>
      <c r="C347" s="50">
        <f aca="true" t="shared" si="36" ref="C347:C410">Mostra.Data</f>
        <v>55123</v>
      </c>
      <c r="D347" s="54">
        <f aca="true" t="shared" si="37" ref="D347:D410">Bil.Iniz</f>
        <v>73264.49248985863</v>
      </c>
      <c r="E347" s="54">
        <f aca="true" t="shared" si="38" ref="E347:E410">Interesse</f>
        <v>174.61370710082974</v>
      </c>
      <c r="F347" s="54">
        <f aca="true" t="shared" si="39" ref="F347:F410">Capitale</f>
        <v>385.32753719811694</v>
      </c>
      <c r="G347" s="73">
        <f aca="true" t="shared" si="40" ref="G347:G410">Bilancio.finale</f>
        <v>72879.16495266052</v>
      </c>
      <c r="H347" s="78">
        <f aca="true" t="shared" si="41" ref="H347:H410">Interesse.Comp</f>
        <v>94300.12810551941</v>
      </c>
    </row>
    <row r="348" spans="2:8" ht="12.75">
      <c r="B348" s="37">
        <f t="shared" si="35"/>
        <v>325</v>
      </c>
      <c r="C348" s="50">
        <f t="shared" si="36"/>
        <v>55154</v>
      </c>
      <c r="D348" s="54">
        <f t="shared" si="37"/>
        <v>72879.16495266052</v>
      </c>
      <c r="E348" s="54">
        <f t="shared" si="38"/>
        <v>173.69534313717423</v>
      </c>
      <c r="F348" s="54">
        <f t="shared" si="39"/>
        <v>386.24590116177245</v>
      </c>
      <c r="G348" s="73">
        <f t="shared" si="40"/>
        <v>72492.91905149874</v>
      </c>
      <c r="H348" s="78">
        <f t="shared" si="41"/>
        <v>94473.82344865659</v>
      </c>
    </row>
    <row r="349" spans="2:8" ht="12.75">
      <c r="B349" s="37">
        <f t="shared" si="35"/>
        <v>326</v>
      </c>
      <c r="C349" s="50">
        <f t="shared" si="36"/>
        <v>55185</v>
      </c>
      <c r="D349" s="54">
        <f t="shared" si="37"/>
        <v>72492.91905149874</v>
      </c>
      <c r="E349" s="54">
        <f t="shared" si="38"/>
        <v>172.774790406072</v>
      </c>
      <c r="F349" s="54">
        <f t="shared" si="39"/>
        <v>387.1664538928747</v>
      </c>
      <c r="G349" s="73">
        <f t="shared" si="40"/>
        <v>72105.75259760587</v>
      </c>
      <c r="H349" s="78">
        <f t="shared" si="41"/>
        <v>94646.59823906266</v>
      </c>
    </row>
    <row r="350" spans="2:8" ht="12.75">
      <c r="B350" s="37">
        <f t="shared" si="35"/>
        <v>327</v>
      </c>
      <c r="C350" s="50">
        <f t="shared" si="36"/>
        <v>55213</v>
      </c>
      <c r="D350" s="54">
        <f t="shared" si="37"/>
        <v>72105.75259760587</v>
      </c>
      <c r="E350" s="54">
        <f t="shared" si="38"/>
        <v>171.85204369096064</v>
      </c>
      <c r="F350" s="54">
        <f t="shared" si="39"/>
        <v>388.0892006079861</v>
      </c>
      <c r="G350" s="73">
        <f t="shared" si="40"/>
        <v>71717.66339699789</v>
      </c>
      <c r="H350" s="78">
        <f t="shared" si="41"/>
        <v>94818.45028275362</v>
      </c>
    </row>
    <row r="351" spans="2:8" ht="12.75">
      <c r="B351" s="37">
        <f t="shared" si="35"/>
        <v>328</v>
      </c>
      <c r="C351" s="50">
        <f t="shared" si="36"/>
        <v>55244</v>
      </c>
      <c r="D351" s="54">
        <f t="shared" si="37"/>
        <v>71717.66339699789</v>
      </c>
      <c r="E351" s="54">
        <f t="shared" si="38"/>
        <v>170.92709776284497</v>
      </c>
      <c r="F351" s="54">
        <f t="shared" si="39"/>
        <v>389.01414653610175</v>
      </c>
      <c r="G351" s="73">
        <f t="shared" si="40"/>
        <v>71328.64925046178</v>
      </c>
      <c r="H351" s="78">
        <f t="shared" si="41"/>
        <v>94989.37738051647</v>
      </c>
    </row>
    <row r="352" spans="2:8" ht="12.75">
      <c r="B352" s="37">
        <f t="shared" si="35"/>
        <v>329</v>
      </c>
      <c r="C352" s="50">
        <f t="shared" si="36"/>
        <v>55274</v>
      </c>
      <c r="D352" s="54">
        <f t="shared" si="37"/>
        <v>71328.64925046178</v>
      </c>
      <c r="E352" s="54">
        <f t="shared" si="38"/>
        <v>169.99994738026723</v>
      </c>
      <c r="F352" s="54">
        <f t="shared" si="39"/>
        <v>389.9412969186794</v>
      </c>
      <c r="G352" s="73">
        <f t="shared" si="40"/>
        <v>70938.7079535431</v>
      </c>
      <c r="H352" s="78">
        <f t="shared" si="41"/>
        <v>95159.37732789673</v>
      </c>
    </row>
    <row r="353" spans="2:8" ht="12.75">
      <c r="B353" s="37">
        <f t="shared" si="35"/>
        <v>330</v>
      </c>
      <c r="C353" s="50">
        <f t="shared" si="36"/>
        <v>55305</v>
      </c>
      <c r="D353" s="54">
        <f t="shared" si="37"/>
        <v>70938.7079535431</v>
      </c>
      <c r="E353" s="54">
        <f t="shared" si="38"/>
        <v>169.0705872892777</v>
      </c>
      <c r="F353" s="54">
        <f t="shared" si="39"/>
        <v>390.870657009669</v>
      </c>
      <c r="G353" s="73">
        <f t="shared" si="40"/>
        <v>70547.83729653343</v>
      </c>
      <c r="H353" s="78">
        <f t="shared" si="41"/>
        <v>95328.447915186</v>
      </c>
    </row>
    <row r="354" spans="2:8" ht="12.75">
      <c r="B354" s="37">
        <f t="shared" si="35"/>
        <v>331</v>
      </c>
      <c r="C354" s="50">
        <f t="shared" si="36"/>
        <v>55335</v>
      </c>
      <c r="D354" s="54">
        <f t="shared" si="37"/>
        <v>70547.83729653343</v>
      </c>
      <c r="E354" s="54">
        <f t="shared" si="38"/>
        <v>168.13901222340465</v>
      </c>
      <c r="F354" s="54">
        <f t="shared" si="39"/>
        <v>391.80223207554207</v>
      </c>
      <c r="G354" s="73">
        <f t="shared" si="40"/>
        <v>70156.03506445789</v>
      </c>
      <c r="H354" s="78">
        <f t="shared" si="41"/>
        <v>95496.5869274094</v>
      </c>
    </row>
    <row r="355" spans="2:8" ht="12.75">
      <c r="B355" s="37">
        <f t="shared" si="35"/>
        <v>332</v>
      </c>
      <c r="C355" s="50">
        <f t="shared" si="36"/>
        <v>55366</v>
      </c>
      <c r="D355" s="54">
        <f t="shared" si="37"/>
        <v>70156.03506445789</v>
      </c>
      <c r="E355" s="54">
        <f t="shared" si="38"/>
        <v>167.20521690362463</v>
      </c>
      <c r="F355" s="54">
        <f t="shared" si="39"/>
        <v>392.736027395322</v>
      </c>
      <c r="G355" s="73">
        <f t="shared" si="40"/>
        <v>69763.29903706256</v>
      </c>
      <c r="H355" s="78">
        <f t="shared" si="41"/>
        <v>95663.79214431302</v>
      </c>
    </row>
    <row r="356" spans="2:8" ht="12.75">
      <c r="B356" s="37">
        <f t="shared" si="35"/>
        <v>333</v>
      </c>
      <c r="C356" s="50">
        <f t="shared" si="36"/>
        <v>55397</v>
      </c>
      <c r="D356" s="54">
        <f t="shared" si="37"/>
        <v>69763.29903706256</v>
      </c>
      <c r="E356" s="54">
        <f t="shared" si="38"/>
        <v>166.26919603833244</v>
      </c>
      <c r="F356" s="54">
        <f t="shared" si="39"/>
        <v>393.67204826061425</v>
      </c>
      <c r="G356" s="73">
        <f t="shared" si="40"/>
        <v>69369.62698880195</v>
      </c>
      <c r="H356" s="78">
        <f t="shared" si="41"/>
        <v>95830.06134035136</v>
      </c>
    </row>
    <row r="357" spans="2:8" ht="12.75">
      <c r="B357" s="37">
        <f t="shared" si="35"/>
        <v>334</v>
      </c>
      <c r="C357" s="50">
        <f t="shared" si="36"/>
        <v>55427</v>
      </c>
      <c r="D357" s="54">
        <f t="shared" si="37"/>
        <v>69369.62698880195</v>
      </c>
      <c r="E357" s="54">
        <f t="shared" si="38"/>
        <v>165.3309443233113</v>
      </c>
      <c r="F357" s="54">
        <f t="shared" si="39"/>
        <v>394.61029997563537</v>
      </c>
      <c r="G357" s="73">
        <f t="shared" si="40"/>
        <v>68975.0166888263</v>
      </c>
      <c r="H357" s="78">
        <f t="shared" si="41"/>
        <v>95995.39228467467</v>
      </c>
    </row>
    <row r="358" spans="2:8" ht="12.75">
      <c r="B358" s="37">
        <f t="shared" si="35"/>
        <v>335</v>
      </c>
      <c r="C358" s="50">
        <f t="shared" si="36"/>
        <v>55458</v>
      </c>
      <c r="D358" s="54">
        <f t="shared" si="37"/>
        <v>68975.0166888263</v>
      </c>
      <c r="E358" s="54">
        <f t="shared" si="38"/>
        <v>164.3904564417027</v>
      </c>
      <c r="F358" s="54">
        <f t="shared" si="39"/>
        <v>395.550787857244</v>
      </c>
      <c r="G358" s="73">
        <f t="shared" si="40"/>
        <v>68579.46590096907</v>
      </c>
      <c r="H358" s="78">
        <f t="shared" si="41"/>
        <v>96159.78274111637</v>
      </c>
    </row>
    <row r="359" spans="2:8" ht="12.75">
      <c r="B359" s="37">
        <f t="shared" si="35"/>
        <v>336</v>
      </c>
      <c r="C359" s="50">
        <f t="shared" si="36"/>
        <v>55488</v>
      </c>
      <c r="D359" s="54">
        <f t="shared" si="37"/>
        <v>68579.46590096907</v>
      </c>
      <c r="E359" s="54">
        <f t="shared" si="38"/>
        <v>163.44772706397626</v>
      </c>
      <c r="F359" s="54">
        <f t="shared" si="39"/>
        <v>396.49351723497045</v>
      </c>
      <c r="G359" s="73">
        <f t="shared" si="40"/>
        <v>68182.9723837341</v>
      </c>
      <c r="H359" s="78">
        <f t="shared" si="41"/>
        <v>96323.23046818035</v>
      </c>
    </row>
    <row r="360" spans="2:8" ht="12.75">
      <c r="B360" s="37">
        <f t="shared" si="35"/>
        <v>337</v>
      </c>
      <c r="C360" s="50">
        <f t="shared" si="36"/>
        <v>55519</v>
      </c>
      <c r="D360" s="54">
        <f t="shared" si="37"/>
        <v>68182.9723837341</v>
      </c>
      <c r="E360" s="54">
        <f t="shared" si="38"/>
        <v>162.5027508478996</v>
      </c>
      <c r="F360" s="54">
        <f t="shared" si="39"/>
        <v>397.43849345104707</v>
      </c>
      <c r="G360" s="73">
        <f t="shared" si="40"/>
        <v>67785.53389028306</v>
      </c>
      <c r="H360" s="78">
        <f t="shared" si="41"/>
        <v>96485.73321902825</v>
      </c>
    </row>
    <row r="361" spans="2:8" ht="12.75">
      <c r="B361" s="37">
        <f t="shared" si="35"/>
        <v>338</v>
      </c>
      <c r="C361" s="50">
        <f t="shared" si="36"/>
        <v>55550</v>
      </c>
      <c r="D361" s="54">
        <f t="shared" si="37"/>
        <v>67785.53389028306</v>
      </c>
      <c r="E361" s="54">
        <f t="shared" si="38"/>
        <v>161.55552243850795</v>
      </c>
      <c r="F361" s="54">
        <f t="shared" si="39"/>
        <v>398.3857218604387</v>
      </c>
      <c r="G361" s="73">
        <f t="shared" si="40"/>
        <v>67387.14816842262</v>
      </c>
      <c r="H361" s="78">
        <f t="shared" si="41"/>
        <v>96647.28874146675</v>
      </c>
    </row>
    <row r="362" spans="2:8" ht="12.75">
      <c r="B362" s="37">
        <f t="shared" si="35"/>
        <v>339</v>
      </c>
      <c r="C362" s="50">
        <f t="shared" si="36"/>
        <v>55579</v>
      </c>
      <c r="D362" s="54">
        <f t="shared" si="37"/>
        <v>67387.14816842262</v>
      </c>
      <c r="E362" s="54">
        <f t="shared" si="38"/>
        <v>160.60603646807388</v>
      </c>
      <c r="F362" s="54">
        <f t="shared" si="39"/>
        <v>399.33520783087283</v>
      </c>
      <c r="G362" s="73">
        <f t="shared" si="40"/>
        <v>66987.81296059175</v>
      </c>
      <c r="H362" s="78">
        <f t="shared" si="41"/>
        <v>96807.89477793482</v>
      </c>
    </row>
    <row r="363" spans="2:8" ht="12.75">
      <c r="B363" s="37">
        <f t="shared" si="35"/>
        <v>340</v>
      </c>
      <c r="C363" s="50">
        <f t="shared" si="36"/>
        <v>55610</v>
      </c>
      <c r="D363" s="54">
        <f t="shared" si="37"/>
        <v>66987.81296059175</v>
      </c>
      <c r="E363" s="54">
        <f t="shared" si="38"/>
        <v>159.654287556077</v>
      </c>
      <c r="F363" s="54">
        <f t="shared" si="39"/>
        <v>400.2869567428697</v>
      </c>
      <c r="G363" s="73">
        <f t="shared" si="40"/>
        <v>66587.52600384888</v>
      </c>
      <c r="H363" s="78">
        <f t="shared" si="41"/>
        <v>96967.5490654909</v>
      </c>
    </row>
    <row r="364" spans="2:8" ht="12.75">
      <c r="B364" s="37">
        <f t="shared" si="35"/>
        <v>341</v>
      </c>
      <c r="C364" s="50">
        <f t="shared" si="36"/>
        <v>55640</v>
      </c>
      <c r="D364" s="54">
        <f t="shared" si="37"/>
        <v>66587.52600384888</v>
      </c>
      <c r="E364" s="54">
        <f t="shared" si="38"/>
        <v>158.70027030917316</v>
      </c>
      <c r="F364" s="54">
        <f t="shared" si="39"/>
        <v>401.2409739897735</v>
      </c>
      <c r="G364" s="73">
        <f t="shared" si="40"/>
        <v>66186.28502985911</v>
      </c>
      <c r="H364" s="78">
        <f t="shared" si="41"/>
        <v>97126.24933580006</v>
      </c>
    </row>
    <row r="365" spans="2:8" ht="12.75">
      <c r="B365" s="37">
        <f t="shared" si="35"/>
        <v>342</v>
      </c>
      <c r="C365" s="50">
        <f t="shared" si="36"/>
        <v>55671</v>
      </c>
      <c r="D365" s="54">
        <f t="shared" si="37"/>
        <v>66186.28502985911</v>
      </c>
      <c r="E365" s="54">
        <f t="shared" si="38"/>
        <v>157.7439793211642</v>
      </c>
      <c r="F365" s="54">
        <f t="shared" si="39"/>
        <v>402.1972649777825</v>
      </c>
      <c r="G365" s="73">
        <f t="shared" si="40"/>
        <v>65784.08776488132</v>
      </c>
      <c r="H365" s="78">
        <f t="shared" si="41"/>
        <v>97283.99331512123</v>
      </c>
    </row>
    <row r="366" spans="2:8" ht="12.75">
      <c r="B366" s="37">
        <f t="shared" si="35"/>
        <v>343</v>
      </c>
      <c r="C366" s="50">
        <f t="shared" si="36"/>
        <v>55701</v>
      </c>
      <c r="D366" s="54">
        <f t="shared" si="37"/>
        <v>65784.08776488132</v>
      </c>
      <c r="E366" s="54">
        <f t="shared" si="38"/>
        <v>156.78540917296712</v>
      </c>
      <c r="F366" s="54">
        <f t="shared" si="39"/>
        <v>403.1558351259796</v>
      </c>
      <c r="G366" s="73">
        <f t="shared" si="40"/>
        <v>65380.93192975534</v>
      </c>
      <c r="H366" s="78">
        <f t="shared" si="41"/>
        <v>97440.7787242942</v>
      </c>
    </row>
    <row r="367" spans="2:8" ht="12.75">
      <c r="B367" s="37">
        <f t="shared" si="35"/>
        <v>344</v>
      </c>
      <c r="C367" s="50">
        <f t="shared" si="36"/>
        <v>55732</v>
      </c>
      <c r="D367" s="54">
        <f t="shared" si="37"/>
        <v>65380.93192975534</v>
      </c>
      <c r="E367" s="54">
        <f t="shared" si="38"/>
        <v>155.82455443258354</v>
      </c>
      <c r="F367" s="54">
        <f t="shared" si="39"/>
        <v>404.1166898663631</v>
      </c>
      <c r="G367" s="73">
        <f t="shared" si="40"/>
        <v>64976.81523988897</v>
      </c>
      <c r="H367" s="78">
        <f t="shared" si="41"/>
        <v>97596.60327872678</v>
      </c>
    </row>
    <row r="368" spans="2:8" ht="12.75">
      <c r="B368" s="37">
        <f t="shared" si="35"/>
        <v>345</v>
      </c>
      <c r="C368" s="50">
        <f t="shared" si="36"/>
        <v>55763</v>
      </c>
      <c r="D368" s="54">
        <f t="shared" si="37"/>
        <v>64976.81523988897</v>
      </c>
      <c r="E368" s="54">
        <f t="shared" si="38"/>
        <v>154.8614096550687</v>
      </c>
      <c r="F368" s="54">
        <f t="shared" si="39"/>
        <v>405.079834643878</v>
      </c>
      <c r="G368" s="73">
        <f t="shared" si="40"/>
        <v>64571.7354052451</v>
      </c>
      <c r="H368" s="78">
        <f t="shared" si="41"/>
        <v>97751.46468838185</v>
      </c>
    </row>
    <row r="369" spans="2:8" ht="12.75">
      <c r="B369" s="37">
        <f t="shared" si="35"/>
        <v>346</v>
      </c>
      <c r="C369" s="50">
        <f t="shared" si="36"/>
        <v>55793</v>
      </c>
      <c r="D369" s="54">
        <f t="shared" si="37"/>
        <v>64571.7354052451</v>
      </c>
      <c r="E369" s="54">
        <f t="shared" si="38"/>
        <v>153.8959693825008</v>
      </c>
      <c r="F369" s="54">
        <f t="shared" si="39"/>
        <v>406.0452749164459</v>
      </c>
      <c r="G369" s="73">
        <f t="shared" si="40"/>
        <v>64165.69013032865</v>
      </c>
      <c r="H369" s="78">
        <f t="shared" si="41"/>
        <v>97905.36065776435</v>
      </c>
    </row>
    <row r="370" spans="2:8" ht="12.75">
      <c r="B370" s="37">
        <f t="shared" si="35"/>
        <v>347</v>
      </c>
      <c r="C370" s="50">
        <f t="shared" si="36"/>
        <v>55824</v>
      </c>
      <c r="D370" s="54">
        <f t="shared" si="37"/>
        <v>64165.69013032865</v>
      </c>
      <c r="E370" s="54">
        <f t="shared" si="38"/>
        <v>152.92822814394995</v>
      </c>
      <c r="F370" s="54">
        <f t="shared" si="39"/>
        <v>407.01301615499676</v>
      </c>
      <c r="G370" s="73">
        <f t="shared" si="40"/>
        <v>63758.67711417365</v>
      </c>
      <c r="H370" s="78">
        <f t="shared" si="41"/>
        <v>98058.2888859083</v>
      </c>
    </row>
    <row r="371" spans="2:8" ht="12.75">
      <c r="B371" s="37">
        <f t="shared" si="35"/>
        <v>348</v>
      </c>
      <c r="C371" s="50">
        <f t="shared" si="36"/>
        <v>55854</v>
      </c>
      <c r="D371" s="54">
        <f t="shared" si="37"/>
        <v>63758.67711417365</v>
      </c>
      <c r="E371" s="54">
        <f t="shared" si="38"/>
        <v>151.9581804554472</v>
      </c>
      <c r="F371" s="54">
        <f t="shared" si="39"/>
        <v>407.9830638434995</v>
      </c>
      <c r="G371" s="73">
        <f t="shared" si="40"/>
        <v>63350.69405033015</v>
      </c>
      <c r="H371" s="78">
        <f t="shared" si="41"/>
        <v>98210.24706636375</v>
      </c>
    </row>
    <row r="372" spans="2:8" ht="12.75">
      <c r="B372" s="37">
        <f t="shared" si="35"/>
        <v>349</v>
      </c>
      <c r="C372" s="50">
        <f t="shared" si="36"/>
        <v>55885</v>
      </c>
      <c r="D372" s="54">
        <f t="shared" si="37"/>
        <v>63350.69405033015</v>
      </c>
      <c r="E372" s="54">
        <f t="shared" si="38"/>
        <v>150.98582081995352</v>
      </c>
      <c r="F372" s="54">
        <f t="shared" si="39"/>
        <v>408.95542347899317</v>
      </c>
      <c r="G372" s="73">
        <f t="shared" si="40"/>
        <v>62941.73862685116</v>
      </c>
      <c r="H372" s="78">
        <f t="shared" si="41"/>
        <v>98361.23288718371</v>
      </c>
    </row>
    <row r="373" spans="2:8" ht="12.75">
      <c r="B373" s="37">
        <f t="shared" si="35"/>
        <v>350</v>
      </c>
      <c r="C373" s="50">
        <f t="shared" si="36"/>
        <v>55916</v>
      </c>
      <c r="D373" s="54">
        <f t="shared" si="37"/>
        <v>62941.73862685116</v>
      </c>
      <c r="E373" s="54">
        <f t="shared" si="38"/>
        <v>150.0111437273286</v>
      </c>
      <c r="F373" s="54">
        <f t="shared" si="39"/>
        <v>409.9301005716181</v>
      </c>
      <c r="G373" s="73">
        <f t="shared" si="40"/>
        <v>62531.80852627954</v>
      </c>
      <c r="H373" s="78">
        <f t="shared" si="41"/>
        <v>98511.24403091104</v>
      </c>
    </row>
    <row r="374" spans="2:8" ht="12.75">
      <c r="B374" s="37">
        <f t="shared" si="35"/>
        <v>351</v>
      </c>
      <c r="C374" s="50">
        <f t="shared" si="36"/>
        <v>55944</v>
      </c>
      <c r="D374" s="54">
        <f t="shared" si="37"/>
        <v>62531.80852627954</v>
      </c>
      <c r="E374" s="54">
        <f t="shared" si="38"/>
        <v>149.03414365429958</v>
      </c>
      <c r="F374" s="54">
        <f t="shared" si="39"/>
        <v>410.90710064464713</v>
      </c>
      <c r="G374" s="73">
        <f t="shared" si="40"/>
        <v>62120.9014256349</v>
      </c>
      <c r="H374" s="78">
        <f t="shared" si="41"/>
        <v>98660.27817456533</v>
      </c>
    </row>
    <row r="375" spans="2:8" ht="12.75">
      <c r="B375" s="37">
        <f t="shared" si="35"/>
        <v>352</v>
      </c>
      <c r="C375" s="50">
        <f t="shared" si="36"/>
        <v>55975</v>
      </c>
      <c r="D375" s="54">
        <f t="shared" si="37"/>
        <v>62120.9014256349</v>
      </c>
      <c r="E375" s="54">
        <f t="shared" si="38"/>
        <v>148.05481506442982</v>
      </c>
      <c r="F375" s="54">
        <f t="shared" si="39"/>
        <v>411.88642923451687</v>
      </c>
      <c r="G375" s="73">
        <f t="shared" si="40"/>
        <v>61709.01499640038</v>
      </c>
      <c r="H375" s="78">
        <f t="shared" si="41"/>
        <v>98808.33298962977</v>
      </c>
    </row>
    <row r="376" spans="2:8" ht="12.75">
      <c r="B376" s="37">
        <f t="shared" si="35"/>
        <v>353</v>
      </c>
      <c r="C376" s="50">
        <f t="shared" si="36"/>
        <v>56005</v>
      </c>
      <c r="D376" s="54">
        <f t="shared" si="37"/>
        <v>61709.01499640038</v>
      </c>
      <c r="E376" s="54">
        <f t="shared" si="38"/>
        <v>147.07315240808757</v>
      </c>
      <c r="F376" s="54">
        <f t="shared" si="39"/>
        <v>412.8680918908591</v>
      </c>
      <c r="G376" s="73">
        <f t="shared" si="40"/>
        <v>61296.14690450952</v>
      </c>
      <c r="H376" s="78">
        <f t="shared" si="41"/>
        <v>98955.40614203786</v>
      </c>
    </row>
    <row r="377" spans="2:8" ht="12.75">
      <c r="B377" s="37">
        <f t="shared" si="35"/>
        <v>354</v>
      </c>
      <c r="C377" s="50">
        <f t="shared" si="36"/>
        <v>56036</v>
      </c>
      <c r="D377" s="54">
        <f t="shared" si="37"/>
        <v>61296.14690450952</v>
      </c>
      <c r="E377" s="54">
        <f t="shared" si="38"/>
        <v>146.08915012241437</v>
      </c>
      <c r="F377" s="54">
        <f t="shared" si="39"/>
        <v>413.8520941765323</v>
      </c>
      <c r="G377" s="73">
        <f t="shared" si="40"/>
        <v>60882.29481033299</v>
      </c>
      <c r="H377" s="78">
        <f t="shared" si="41"/>
        <v>99101.49529216027</v>
      </c>
    </row>
    <row r="378" spans="2:8" ht="12.75">
      <c r="B378" s="37">
        <f t="shared" si="35"/>
        <v>355</v>
      </c>
      <c r="C378" s="50">
        <f t="shared" si="36"/>
        <v>56066</v>
      </c>
      <c r="D378" s="54">
        <f t="shared" si="37"/>
        <v>60882.29481033299</v>
      </c>
      <c r="E378" s="54">
        <f t="shared" si="38"/>
        <v>145.10280263129363</v>
      </c>
      <c r="F378" s="54">
        <f t="shared" si="39"/>
        <v>414.83844166765306</v>
      </c>
      <c r="G378" s="73">
        <f t="shared" si="40"/>
        <v>60467.456368665335</v>
      </c>
      <c r="H378" s="78">
        <f t="shared" si="41"/>
        <v>99246.59809479157</v>
      </c>
    </row>
    <row r="379" spans="2:8" ht="12.75">
      <c r="B379" s="37">
        <f t="shared" si="35"/>
        <v>356</v>
      </c>
      <c r="C379" s="50">
        <f t="shared" si="36"/>
        <v>56097</v>
      </c>
      <c r="D379" s="54">
        <f t="shared" si="37"/>
        <v>60467.456368665335</v>
      </c>
      <c r="E379" s="54">
        <f t="shared" si="38"/>
        <v>144.11410434531905</v>
      </c>
      <c r="F379" s="54">
        <f t="shared" si="39"/>
        <v>415.82713995362764</v>
      </c>
      <c r="G379" s="73">
        <f t="shared" si="40"/>
        <v>60051.62922871171</v>
      </c>
      <c r="H379" s="78">
        <f t="shared" si="41"/>
        <v>99390.71219913689</v>
      </c>
    </row>
    <row r="380" spans="2:8" ht="12.75">
      <c r="B380" s="37">
        <f t="shared" si="35"/>
        <v>357</v>
      </c>
      <c r="C380" s="50">
        <f t="shared" si="36"/>
        <v>56128</v>
      </c>
      <c r="D380" s="54">
        <f t="shared" si="37"/>
        <v>60051.62922871171</v>
      </c>
      <c r="E380" s="54">
        <f t="shared" si="38"/>
        <v>143.1230496617629</v>
      </c>
      <c r="F380" s="54">
        <f t="shared" si="39"/>
        <v>416.81819463718375</v>
      </c>
      <c r="G380" s="73">
        <f t="shared" si="40"/>
        <v>59634.811034074526</v>
      </c>
      <c r="H380" s="78">
        <f t="shared" si="41"/>
        <v>99533.83524879866</v>
      </c>
    </row>
    <row r="381" spans="2:8" ht="12.75">
      <c r="B381" s="37">
        <f t="shared" si="35"/>
        <v>358</v>
      </c>
      <c r="C381" s="50">
        <f t="shared" si="36"/>
        <v>56158</v>
      </c>
      <c r="D381" s="54">
        <f t="shared" si="37"/>
        <v>59634.811034074526</v>
      </c>
      <c r="E381" s="54">
        <f t="shared" si="38"/>
        <v>142.12963296454427</v>
      </c>
      <c r="F381" s="54">
        <f t="shared" si="39"/>
        <v>417.8116113344024</v>
      </c>
      <c r="G381" s="73">
        <f t="shared" si="40"/>
        <v>59216.999422740126</v>
      </c>
      <c r="H381" s="78">
        <f t="shared" si="41"/>
        <v>99675.9648817632</v>
      </c>
    </row>
    <row r="382" spans="2:8" ht="12.75">
      <c r="B382" s="37">
        <f t="shared" si="35"/>
        <v>359</v>
      </c>
      <c r="C382" s="50">
        <f t="shared" si="36"/>
        <v>56189</v>
      </c>
      <c r="D382" s="54">
        <f t="shared" si="37"/>
        <v>59216.999422740126</v>
      </c>
      <c r="E382" s="54">
        <f t="shared" si="38"/>
        <v>141.1338486241973</v>
      </c>
      <c r="F382" s="54">
        <f t="shared" si="39"/>
        <v>418.8073956747494</v>
      </c>
      <c r="G382" s="73">
        <f t="shared" si="40"/>
        <v>58798.19202706538</v>
      </c>
      <c r="H382" s="78">
        <f t="shared" si="41"/>
        <v>99817.0987303874</v>
      </c>
    </row>
    <row r="383" spans="2:8" ht="12.75">
      <c r="B383" s="37">
        <f t="shared" si="35"/>
        <v>360</v>
      </c>
      <c r="C383" s="50">
        <f t="shared" si="36"/>
        <v>56219</v>
      </c>
      <c r="D383" s="54">
        <f t="shared" si="37"/>
        <v>58798.19202706538</v>
      </c>
      <c r="E383" s="54">
        <f t="shared" si="38"/>
        <v>140.13569099783913</v>
      </c>
      <c r="F383" s="54">
        <f t="shared" si="39"/>
        <v>419.8055533011076</v>
      </c>
      <c r="G383" s="73">
        <f t="shared" si="40"/>
        <v>58378.38647376427</v>
      </c>
      <c r="H383" s="78">
        <f t="shared" si="41"/>
        <v>99957.23442138523</v>
      </c>
    </row>
    <row r="384" spans="2:8" ht="12.75">
      <c r="B384" s="37">
        <f t="shared" si="35"/>
        <v>361</v>
      </c>
      <c r="C384" s="50">
        <f t="shared" si="36"/>
        <v>56250</v>
      </c>
      <c r="D384" s="54">
        <f t="shared" si="37"/>
        <v>58378.38647376427</v>
      </c>
      <c r="E384" s="54">
        <f t="shared" si="38"/>
        <v>139.13515442913817</v>
      </c>
      <c r="F384" s="54">
        <f t="shared" si="39"/>
        <v>420.8060898698085</v>
      </c>
      <c r="G384" s="73">
        <f t="shared" si="40"/>
        <v>57957.58038389446</v>
      </c>
      <c r="H384" s="78">
        <f t="shared" si="41"/>
        <v>100096.36957581437</v>
      </c>
    </row>
    <row r="385" spans="2:8" ht="12.75">
      <c r="B385" s="37">
        <f t="shared" si="35"/>
        <v>362</v>
      </c>
      <c r="C385" s="50">
        <f t="shared" si="36"/>
        <v>56281</v>
      </c>
      <c r="D385" s="54">
        <f t="shared" si="37"/>
        <v>57957.58038389446</v>
      </c>
      <c r="E385" s="54">
        <f t="shared" si="38"/>
        <v>138.1322332482818</v>
      </c>
      <c r="F385" s="54">
        <f t="shared" si="39"/>
        <v>421.8090110506649</v>
      </c>
      <c r="G385" s="73">
        <f t="shared" si="40"/>
        <v>57535.771372843796</v>
      </c>
      <c r="H385" s="78">
        <f t="shared" si="41"/>
        <v>100234.50180906265</v>
      </c>
    </row>
    <row r="386" spans="2:8" ht="12.75">
      <c r="B386" s="37">
        <f t="shared" si="35"/>
        <v>363</v>
      </c>
      <c r="C386" s="50">
        <f t="shared" si="36"/>
        <v>56309</v>
      </c>
      <c r="D386" s="54">
        <f t="shared" si="37"/>
        <v>57535.771372843796</v>
      </c>
      <c r="E386" s="54">
        <f t="shared" si="38"/>
        <v>137.12692177194438</v>
      </c>
      <c r="F386" s="54">
        <f t="shared" si="39"/>
        <v>422.81432252700233</v>
      </c>
      <c r="G386" s="73">
        <f t="shared" si="40"/>
        <v>57112.95705031679</v>
      </c>
      <c r="H386" s="78">
        <f t="shared" si="41"/>
        <v>100371.62873083459</v>
      </c>
    </row>
    <row r="387" spans="2:8" ht="12.75">
      <c r="B387" s="37">
        <f t="shared" si="35"/>
        <v>364</v>
      </c>
      <c r="C387" s="50">
        <f t="shared" si="36"/>
        <v>56340</v>
      </c>
      <c r="D387" s="54">
        <f t="shared" si="37"/>
        <v>57112.95705031679</v>
      </c>
      <c r="E387" s="54">
        <f t="shared" si="38"/>
        <v>136.119214303255</v>
      </c>
      <c r="F387" s="54">
        <f t="shared" si="39"/>
        <v>423.82202999569165</v>
      </c>
      <c r="G387" s="73">
        <f t="shared" si="40"/>
        <v>56689.135020321104</v>
      </c>
      <c r="H387" s="78">
        <f t="shared" si="41"/>
        <v>100507.74794513785</v>
      </c>
    </row>
    <row r="388" spans="2:8" ht="12.75">
      <c r="B388" s="37">
        <f t="shared" si="35"/>
        <v>365</v>
      </c>
      <c r="C388" s="50">
        <f t="shared" si="36"/>
        <v>56370</v>
      </c>
      <c r="D388" s="54">
        <f t="shared" si="37"/>
        <v>56689.135020321104</v>
      </c>
      <c r="E388" s="54">
        <f t="shared" si="38"/>
        <v>135.1091051317653</v>
      </c>
      <c r="F388" s="54">
        <f t="shared" si="39"/>
        <v>424.83213916718137</v>
      </c>
      <c r="G388" s="73">
        <f t="shared" si="40"/>
        <v>56264.302881153926</v>
      </c>
      <c r="H388" s="78">
        <f t="shared" si="41"/>
        <v>100642.85705026961</v>
      </c>
    </row>
    <row r="389" spans="2:8" ht="12.75">
      <c r="B389" s="37">
        <f t="shared" si="35"/>
        <v>366</v>
      </c>
      <c r="C389" s="50">
        <f t="shared" si="36"/>
        <v>56401</v>
      </c>
      <c r="D389" s="54">
        <f t="shared" si="37"/>
        <v>56264.302881153926</v>
      </c>
      <c r="E389" s="54">
        <f t="shared" si="38"/>
        <v>134.09658853341685</v>
      </c>
      <c r="F389" s="54">
        <f t="shared" si="39"/>
        <v>425.84465576552986</v>
      </c>
      <c r="G389" s="73">
        <f t="shared" si="40"/>
        <v>55838.45822538839</v>
      </c>
      <c r="H389" s="78">
        <f t="shared" si="41"/>
        <v>100776.95363880302</v>
      </c>
    </row>
    <row r="390" spans="2:8" ht="12.75">
      <c r="B390" s="37">
        <f t="shared" si="35"/>
        <v>367</v>
      </c>
      <c r="C390" s="50">
        <f t="shared" si="36"/>
        <v>56431</v>
      </c>
      <c r="D390" s="54">
        <f t="shared" si="37"/>
        <v>55838.45822538839</v>
      </c>
      <c r="E390" s="54">
        <f t="shared" si="38"/>
        <v>133.081658770509</v>
      </c>
      <c r="F390" s="54">
        <f t="shared" si="39"/>
        <v>426.8595855284377</v>
      </c>
      <c r="G390" s="73">
        <f t="shared" si="40"/>
        <v>55411.598639859956</v>
      </c>
      <c r="H390" s="78">
        <f t="shared" si="41"/>
        <v>100910.03529757353</v>
      </c>
    </row>
    <row r="391" spans="2:8" ht="12.75">
      <c r="B391" s="37">
        <f t="shared" si="35"/>
        <v>368</v>
      </c>
      <c r="C391" s="50">
        <f t="shared" si="36"/>
        <v>56462</v>
      </c>
      <c r="D391" s="54">
        <f t="shared" si="37"/>
        <v>55411.598639859956</v>
      </c>
      <c r="E391" s="54">
        <f t="shared" si="38"/>
        <v>132.06431009166621</v>
      </c>
      <c r="F391" s="54">
        <f t="shared" si="39"/>
        <v>427.87693420728044</v>
      </c>
      <c r="G391" s="73">
        <f t="shared" si="40"/>
        <v>54983.72170565268</v>
      </c>
      <c r="H391" s="78">
        <f t="shared" si="41"/>
        <v>101042.0996076652</v>
      </c>
    </row>
    <row r="392" spans="2:8" ht="12.75">
      <c r="B392" s="37">
        <f t="shared" si="35"/>
        <v>369</v>
      </c>
      <c r="C392" s="50">
        <f t="shared" si="36"/>
        <v>56493</v>
      </c>
      <c r="D392" s="54">
        <f t="shared" si="37"/>
        <v>54983.72170565268</v>
      </c>
      <c r="E392" s="54">
        <f t="shared" si="38"/>
        <v>131.04453673180555</v>
      </c>
      <c r="F392" s="54">
        <f t="shared" si="39"/>
        <v>428.8967075671411</v>
      </c>
      <c r="G392" s="73">
        <f t="shared" si="40"/>
        <v>54554.82499808554</v>
      </c>
      <c r="H392" s="78">
        <f t="shared" si="41"/>
        <v>101173.144144397</v>
      </c>
    </row>
    <row r="393" spans="2:8" ht="12.75">
      <c r="B393" s="37">
        <f t="shared" si="35"/>
        <v>370</v>
      </c>
      <c r="C393" s="50">
        <f t="shared" si="36"/>
        <v>56523</v>
      </c>
      <c r="D393" s="54">
        <f t="shared" si="37"/>
        <v>54554.82499808554</v>
      </c>
      <c r="E393" s="54">
        <f t="shared" si="38"/>
        <v>130.02233291210388</v>
      </c>
      <c r="F393" s="54">
        <f t="shared" si="39"/>
        <v>429.9189113868428</v>
      </c>
      <c r="G393" s="73">
        <f t="shared" si="40"/>
        <v>54124.9060866987</v>
      </c>
      <c r="H393" s="78">
        <f t="shared" si="41"/>
        <v>101303.1664773091</v>
      </c>
    </row>
    <row r="394" spans="2:8" ht="12.75">
      <c r="B394" s="37">
        <f t="shared" si="35"/>
        <v>371</v>
      </c>
      <c r="C394" s="50">
        <f t="shared" si="36"/>
        <v>56554</v>
      </c>
      <c r="D394" s="54">
        <f t="shared" si="37"/>
        <v>54124.9060866987</v>
      </c>
      <c r="E394" s="54">
        <f t="shared" si="38"/>
        <v>128.99769283996523</v>
      </c>
      <c r="F394" s="54">
        <f t="shared" si="39"/>
        <v>430.94355145898146</v>
      </c>
      <c r="G394" s="73">
        <f t="shared" si="40"/>
        <v>53693.96253523972</v>
      </c>
      <c r="H394" s="78">
        <f t="shared" si="41"/>
        <v>101432.16417014907</v>
      </c>
    </row>
    <row r="395" spans="2:8" ht="12.75">
      <c r="B395" s="37">
        <f t="shared" si="35"/>
        <v>372</v>
      </c>
      <c r="C395" s="50">
        <f t="shared" si="36"/>
        <v>56584</v>
      </c>
      <c r="D395" s="54">
        <f t="shared" si="37"/>
        <v>53693.96253523972</v>
      </c>
      <c r="E395" s="54">
        <f t="shared" si="38"/>
        <v>127.97061070898799</v>
      </c>
      <c r="F395" s="54">
        <f t="shared" si="39"/>
        <v>431.9706335899587</v>
      </c>
      <c r="G395" s="73">
        <f t="shared" si="40"/>
        <v>53261.99190164976</v>
      </c>
      <c r="H395" s="78">
        <f t="shared" si="41"/>
        <v>101560.13478085806</v>
      </c>
    </row>
    <row r="396" spans="2:8" ht="12.75">
      <c r="B396" s="37">
        <f t="shared" si="35"/>
        <v>373</v>
      </c>
      <c r="C396" s="50">
        <f t="shared" si="36"/>
        <v>56615</v>
      </c>
      <c r="D396" s="54">
        <f t="shared" si="37"/>
        <v>53261.99190164976</v>
      </c>
      <c r="E396" s="54">
        <f t="shared" si="38"/>
        <v>126.94108069893191</v>
      </c>
      <c r="F396" s="54">
        <f t="shared" si="39"/>
        <v>433.0001636000148</v>
      </c>
      <c r="G396" s="73">
        <f t="shared" si="40"/>
        <v>52828.99173804974</v>
      </c>
      <c r="H396" s="78">
        <f t="shared" si="41"/>
        <v>101687.075861557</v>
      </c>
    </row>
    <row r="397" spans="2:8" ht="12.75">
      <c r="B397" s="37">
        <f t="shared" si="35"/>
        <v>374</v>
      </c>
      <c r="C397" s="50">
        <f t="shared" si="36"/>
        <v>56646</v>
      </c>
      <c r="D397" s="54">
        <f t="shared" si="37"/>
        <v>52828.99173804974</v>
      </c>
      <c r="E397" s="54">
        <f t="shared" si="38"/>
        <v>125.90909697568522</v>
      </c>
      <c r="F397" s="54">
        <f t="shared" si="39"/>
        <v>434.0321473232615</v>
      </c>
      <c r="G397" s="73">
        <f t="shared" si="40"/>
        <v>52394.95959072648</v>
      </c>
      <c r="H397" s="78">
        <f t="shared" si="41"/>
        <v>101812.98495853267</v>
      </c>
    </row>
    <row r="398" spans="2:8" ht="12.75">
      <c r="B398" s="37">
        <f t="shared" si="35"/>
        <v>375</v>
      </c>
      <c r="C398" s="50">
        <f t="shared" si="36"/>
        <v>56674</v>
      </c>
      <c r="D398" s="54">
        <f t="shared" si="37"/>
        <v>52394.95959072648</v>
      </c>
      <c r="E398" s="54">
        <f t="shared" si="38"/>
        <v>124.87465369123144</v>
      </c>
      <c r="F398" s="54">
        <f t="shared" si="39"/>
        <v>435.0665906077152</v>
      </c>
      <c r="G398" s="73">
        <f t="shared" si="40"/>
        <v>51959.89300011877</v>
      </c>
      <c r="H398" s="78">
        <f t="shared" si="41"/>
        <v>101937.85961222391</v>
      </c>
    </row>
    <row r="399" spans="2:8" ht="12.75">
      <c r="B399" s="37">
        <f t="shared" si="35"/>
        <v>376</v>
      </c>
      <c r="C399" s="50">
        <f t="shared" si="36"/>
        <v>56705</v>
      </c>
      <c r="D399" s="54">
        <f t="shared" si="37"/>
        <v>51959.89300011877</v>
      </c>
      <c r="E399" s="54">
        <f t="shared" si="38"/>
        <v>123.83774498361639</v>
      </c>
      <c r="F399" s="54">
        <f t="shared" si="39"/>
        <v>436.1034993153303</v>
      </c>
      <c r="G399" s="73">
        <f t="shared" si="40"/>
        <v>51523.78950080344</v>
      </c>
      <c r="H399" s="78">
        <f t="shared" si="41"/>
        <v>102061.69735720752</v>
      </c>
    </row>
    <row r="400" spans="2:8" ht="12.75">
      <c r="B400" s="37">
        <f t="shared" si="35"/>
        <v>377</v>
      </c>
      <c r="C400" s="50">
        <f t="shared" si="36"/>
        <v>56735</v>
      </c>
      <c r="D400" s="54">
        <f t="shared" si="37"/>
        <v>51523.78950080344</v>
      </c>
      <c r="E400" s="54">
        <f t="shared" si="38"/>
        <v>122.79836497691485</v>
      </c>
      <c r="F400" s="54">
        <f t="shared" si="39"/>
        <v>437.14287932203183</v>
      </c>
      <c r="G400" s="73">
        <f t="shared" si="40"/>
        <v>51086.646621481406</v>
      </c>
      <c r="H400" s="78">
        <f t="shared" si="41"/>
        <v>102184.49572218444</v>
      </c>
    </row>
    <row r="401" spans="2:8" ht="12.75">
      <c r="B401" s="37">
        <f t="shared" si="35"/>
        <v>378</v>
      </c>
      <c r="C401" s="50">
        <f t="shared" si="36"/>
        <v>56766</v>
      </c>
      <c r="D401" s="54">
        <f t="shared" si="37"/>
        <v>51086.646621481406</v>
      </c>
      <c r="E401" s="54">
        <f t="shared" si="38"/>
        <v>121.75650778119734</v>
      </c>
      <c r="F401" s="54">
        <f t="shared" si="39"/>
        <v>438.18473651774934</v>
      </c>
      <c r="G401" s="73">
        <f t="shared" si="40"/>
        <v>50648.46188496365</v>
      </c>
      <c r="H401" s="78">
        <f t="shared" si="41"/>
        <v>102306.25222996564</v>
      </c>
    </row>
    <row r="402" spans="2:8" ht="12.75">
      <c r="B402" s="37">
        <f t="shared" si="35"/>
        <v>379</v>
      </c>
      <c r="C402" s="50">
        <f t="shared" si="36"/>
        <v>56796</v>
      </c>
      <c r="D402" s="54">
        <f t="shared" si="37"/>
        <v>50648.46188496365</v>
      </c>
      <c r="E402" s="54">
        <f t="shared" si="38"/>
        <v>120.7121674924967</v>
      </c>
      <c r="F402" s="54">
        <f t="shared" si="39"/>
        <v>439.22907680645</v>
      </c>
      <c r="G402" s="73">
        <f t="shared" si="40"/>
        <v>50209.232808157205</v>
      </c>
      <c r="H402" s="78">
        <f t="shared" si="41"/>
        <v>102426.96439745814</v>
      </c>
    </row>
    <row r="403" spans="2:8" ht="12.75">
      <c r="B403" s="37">
        <f t="shared" si="35"/>
        <v>380</v>
      </c>
      <c r="C403" s="50">
        <f t="shared" si="36"/>
        <v>56827</v>
      </c>
      <c r="D403" s="54">
        <f t="shared" si="37"/>
        <v>50209.232808157205</v>
      </c>
      <c r="E403" s="54">
        <f t="shared" si="38"/>
        <v>119.66533819277467</v>
      </c>
      <c r="F403" s="54">
        <f t="shared" si="39"/>
        <v>440.275906106172</v>
      </c>
      <c r="G403" s="73">
        <f t="shared" si="40"/>
        <v>49768.95690205103</v>
      </c>
      <c r="H403" s="78">
        <f t="shared" si="41"/>
        <v>102546.62973565092</v>
      </c>
    </row>
    <row r="404" spans="2:8" ht="12.75">
      <c r="B404" s="37">
        <f t="shared" si="35"/>
        <v>381</v>
      </c>
      <c r="C404" s="50">
        <f t="shared" si="36"/>
        <v>56858</v>
      </c>
      <c r="D404" s="54">
        <f t="shared" si="37"/>
        <v>49768.95690205103</v>
      </c>
      <c r="E404" s="54">
        <f t="shared" si="38"/>
        <v>118.61601394988828</v>
      </c>
      <c r="F404" s="54">
        <f t="shared" si="39"/>
        <v>441.3252303490584</v>
      </c>
      <c r="G404" s="73">
        <f t="shared" si="40"/>
        <v>49327.63167170197</v>
      </c>
      <c r="H404" s="78">
        <f t="shared" si="41"/>
        <v>102665.2457496008</v>
      </c>
    </row>
    <row r="405" spans="2:8" ht="12.75">
      <c r="B405" s="37">
        <f t="shared" si="35"/>
        <v>382</v>
      </c>
      <c r="C405" s="50">
        <f t="shared" si="36"/>
        <v>56888</v>
      </c>
      <c r="D405" s="54">
        <f t="shared" si="37"/>
        <v>49327.63167170197</v>
      </c>
      <c r="E405" s="54">
        <f t="shared" si="38"/>
        <v>117.56418881755636</v>
      </c>
      <c r="F405" s="54">
        <f t="shared" si="39"/>
        <v>442.37705548139036</v>
      </c>
      <c r="G405" s="73">
        <f t="shared" si="40"/>
        <v>48885.25461622058</v>
      </c>
      <c r="H405" s="78">
        <f t="shared" si="41"/>
        <v>102782.80993841836</v>
      </c>
    </row>
    <row r="406" spans="2:8" ht="12.75">
      <c r="B406" s="37">
        <f t="shared" si="35"/>
        <v>383</v>
      </c>
      <c r="C406" s="50">
        <f t="shared" si="36"/>
        <v>56919</v>
      </c>
      <c r="D406" s="54">
        <f t="shared" si="37"/>
        <v>48885.25461622058</v>
      </c>
      <c r="E406" s="54">
        <f t="shared" si="38"/>
        <v>116.50985683532572</v>
      </c>
      <c r="F406" s="54">
        <f t="shared" si="39"/>
        <v>443.431387463621</v>
      </c>
      <c r="G406" s="73">
        <f t="shared" si="40"/>
        <v>48441.82322875696</v>
      </c>
      <c r="H406" s="78">
        <f t="shared" si="41"/>
        <v>102899.31979525369</v>
      </c>
    </row>
    <row r="407" spans="2:8" ht="12.75">
      <c r="B407" s="37">
        <f t="shared" si="35"/>
        <v>384</v>
      </c>
      <c r="C407" s="50">
        <f t="shared" si="36"/>
        <v>56949</v>
      </c>
      <c r="D407" s="54">
        <f t="shared" si="37"/>
        <v>48441.82322875696</v>
      </c>
      <c r="E407" s="54">
        <f t="shared" si="38"/>
        <v>115.45301202853742</v>
      </c>
      <c r="F407" s="54">
        <f t="shared" si="39"/>
        <v>444.4882322704093</v>
      </c>
      <c r="G407" s="73">
        <f t="shared" si="40"/>
        <v>47997.334996486556</v>
      </c>
      <c r="H407" s="78">
        <f t="shared" si="41"/>
        <v>103014.77280728222</v>
      </c>
    </row>
    <row r="408" spans="2:8" ht="12.75">
      <c r="B408" s="37">
        <f t="shared" si="35"/>
        <v>385</v>
      </c>
      <c r="C408" s="50">
        <f t="shared" si="36"/>
        <v>56980</v>
      </c>
      <c r="D408" s="54">
        <f t="shared" si="37"/>
        <v>47997.334996486556</v>
      </c>
      <c r="E408" s="54">
        <f t="shared" si="38"/>
        <v>114.39364840829295</v>
      </c>
      <c r="F408" s="54">
        <f t="shared" si="39"/>
        <v>445.5475958906537</v>
      </c>
      <c r="G408" s="73">
        <f t="shared" si="40"/>
        <v>47551.7874005959</v>
      </c>
      <c r="H408" s="78">
        <f t="shared" si="41"/>
        <v>103129.16645569052</v>
      </c>
    </row>
    <row r="409" spans="2:8" ht="12.75">
      <c r="B409" s="37">
        <f t="shared" si="35"/>
        <v>386</v>
      </c>
      <c r="C409" s="50">
        <f t="shared" si="36"/>
        <v>57011</v>
      </c>
      <c r="D409" s="54">
        <f t="shared" si="37"/>
        <v>47551.7874005959</v>
      </c>
      <c r="E409" s="54">
        <f t="shared" si="38"/>
        <v>113.33175997142023</v>
      </c>
      <c r="F409" s="54">
        <f t="shared" si="39"/>
        <v>446.60948432752645</v>
      </c>
      <c r="G409" s="73">
        <f t="shared" si="40"/>
        <v>47105.177916268374</v>
      </c>
      <c r="H409" s="78">
        <f t="shared" si="41"/>
        <v>103242.49821566194</v>
      </c>
    </row>
    <row r="410" spans="2:8" ht="12.75">
      <c r="B410" s="37">
        <f t="shared" si="35"/>
        <v>387</v>
      </c>
      <c r="C410" s="50">
        <f t="shared" si="36"/>
        <v>57040</v>
      </c>
      <c r="D410" s="54">
        <f t="shared" si="37"/>
        <v>47105.177916268374</v>
      </c>
      <c r="E410" s="54">
        <f t="shared" si="38"/>
        <v>112.26734070043962</v>
      </c>
      <c r="F410" s="54">
        <f t="shared" si="39"/>
        <v>447.6739035985071</v>
      </c>
      <c r="G410" s="73">
        <f t="shared" si="40"/>
        <v>46657.504012669866</v>
      </c>
      <c r="H410" s="78">
        <f t="shared" si="41"/>
        <v>103354.76555636237</v>
      </c>
    </row>
    <row r="411" spans="2:8" ht="12.75">
      <c r="B411" s="37">
        <f aca="true" t="shared" si="42" ref="B411:B474">pagam.Num</f>
        <v>388</v>
      </c>
      <c r="C411" s="50">
        <f aca="true" t="shared" si="43" ref="C411:C474">Mostra.Data</f>
        <v>57071</v>
      </c>
      <c r="D411" s="54">
        <f aca="true" t="shared" si="44" ref="D411:D474">Bil.Iniz</f>
        <v>46657.504012669866</v>
      </c>
      <c r="E411" s="54">
        <f aca="true" t="shared" si="45" ref="E411:E474">Interesse</f>
        <v>111.20038456352984</v>
      </c>
      <c r="F411" s="54">
        <f aca="true" t="shared" si="46" ref="F411:F474">Capitale</f>
        <v>448.74085973541685</v>
      </c>
      <c r="G411" s="73">
        <f aca="true" t="shared" si="47" ref="G411:G474">Bilancio.finale</f>
        <v>46208.76315293445</v>
      </c>
      <c r="H411" s="78">
        <f aca="true" t="shared" si="48" ref="H411:H474">Interesse.Comp</f>
        <v>103465.9659409259</v>
      </c>
    </row>
    <row r="412" spans="2:8" ht="12.75">
      <c r="B412" s="37">
        <f t="shared" si="42"/>
        <v>389</v>
      </c>
      <c r="C412" s="50">
        <f t="shared" si="43"/>
        <v>57101</v>
      </c>
      <c r="D412" s="54">
        <f t="shared" si="44"/>
        <v>46208.76315293445</v>
      </c>
      <c r="E412" s="54">
        <f t="shared" si="45"/>
        <v>110.13088551449377</v>
      </c>
      <c r="F412" s="54">
        <f t="shared" si="46"/>
        <v>449.8103587844529</v>
      </c>
      <c r="G412" s="73">
        <f t="shared" si="47"/>
        <v>45758.95279415</v>
      </c>
      <c r="H412" s="78">
        <f t="shared" si="48"/>
        <v>103576.0968264404</v>
      </c>
    </row>
    <row r="413" spans="2:8" ht="12.75">
      <c r="B413" s="37">
        <f t="shared" si="42"/>
        <v>390</v>
      </c>
      <c r="C413" s="50">
        <f t="shared" si="43"/>
        <v>57132</v>
      </c>
      <c r="D413" s="54">
        <f t="shared" si="44"/>
        <v>45758.95279415</v>
      </c>
      <c r="E413" s="54">
        <f t="shared" si="45"/>
        <v>109.05883749272415</v>
      </c>
      <c r="F413" s="54">
        <f t="shared" si="46"/>
        <v>450.88240680622255</v>
      </c>
      <c r="G413" s="73">
        <f t="shared" si="47"/>
        <v>45308.070387343774</v>
      </c>
      <c r="H413" s="78">
        <f t="shared" si="48"/>
        <v>103685.15566393311</v>
      </c>
    </row>
    <row r="414" spans="2:8" ht="12.75">
      <c r="B414" s="37">
        <f t="shared" si="42"/>
        <v>391</v>
      </c>
      <c r="C414" s="50">
        <f t="shared" si="43"/>
        <v>57162</v>
      </c>
      <c r="D414" s="54">
        <f t="shared" si="44"/>
        <v>45308.070387343774</v>
      </c>
      <c r="E414" s="54">
        <f t="shared" si="45"/>
        <v>107.98423442316933</v>
      </c>
      <c r="F414" s="54">
        <f t="shared" si="46"/>
        <v>451.9570098757774</v>
      </c>
      <c r="G414" s="73">
        <f t="shared" si="47"/>
        <v>44856.113377468</v>
      </c>
      <c r="H414" s="78">
        <f t="shared" si="48"/>
        <v>103793.13989835628</v>
      </c>
    </row>
    <row r="415" spans="2:8" ht="12.75">
      <c r="B415" s="37">
        <f t="shared" si="42"/>
        <v>392</v>
      </c>
      <c r="C415" s="50">
        <f t="shared" si="43"/>
        <v>57193</v>
      </c>
      <c r="D415" s="54">
        <f t="shared" si="44"/>
        <v>44856.113377468</v>
      </c>
      <c r="E415" s="54">
        <f t="shared" si="45"/>
        <v>106.90707021629872</v>
      </c>
      <c r="F415" s="54">
        <f t="shared" si="46"/>
        <v>453.03417408264795</v>
      </c>
      <c r="G415" s="73">
        <f t="shared" si="47"/>
        <v>44403.07920338535</v>
      </c>
      <c r="H415" s="78">
        <f t="shared" si="48"/>
        <v>103900.04696857258</v>
      </c>
    </row>
    <row r="416" spans="2:8" ht="12.75">
      <c r="B416" s="37">
        <f t="shared" si="42"/>
        <v>393</v>
      </c>
      <c r="C416" s="50">
        <f t="shared" si="43"/>
        <v>57224</v>
      </c>
      <c r="D416" s="54">
        <f t="shared" si="44"/>
        <v>44403.07920338535</v>
      </c>
      <c r="E416" s="54">
        <f t="shared" si="45"/>
        <v>105.82733876806842</v>
      </c>
      <c r="F416" s="54">
        <f t="shared" si="46"/>
        <v>454.11390553087824</v>
      </c>
      <c r="G416" s="73">
        <f t="shared" si="47"/>
        <v>43948.96529785447</v>
      </c>
      <c r="H416" s="78">
        <f t="shared" si="48"/>
        <v>104005.87430734065</v>
      </c>
    </row>
    <row r="417" spans="2:8" ht="12.75">
      <c r="B417" s="37">
        <f t="shared" si="42"/>
        <v>394</v>
      </c>
      <c r="C417" s="50">
        <f t="shared" si="43"/>
        <v>57254</v>
      </c>
      <c r="D417" s="54">
        <f t="shared" si="44"/>
        <v>43948.96529785447</v>
      </c>
      <c r="E417" s="54">
        <f t="shared" si="45"/>
        <v>104.74503395988648</v>
      </c>
      <c r="F417" s="54">
        <f t="shared" si="46"/>
        <v>455.1962103390602</v>
      </c>
      <c r="G417" s="73">
        <f t="shared" si="47"/>
        <v>43493.76908751541</v>
      </c>
      <c r="H417" s="78">
        <f t="shared" si="48"/>
        <v>104110.61934130054</v>
      </c>
    </row>
    <row r="418" spans="2:8" ht="12.75">
      <c r="B418" s="37">
        <f t="shared" si="42"/>
        <v>395</v>
      </c>
      <c r="C418" s="50">
        <f t="shared" si="43"/>
        <v>57285</v>
      </c>
      <c r="D418" s="54">
        <f t="shared" si="44"/>
        <v>43493.76908751541</v>
      </c>
      <c r="E418" s="54">
        <f t="shared" si="45"/>
        <v>103.66014965857838</v>
      </c>
      <c r="F418" s="54">
        <f t="shared" si="46"/>
        <v>456.28109464036834</v>
      </c>
      <c r="G418" s="73">
        <f t="shared" si="47"/>
        <v>43037.48799287504</v>
      </c>
      <c r="H418" s="78">
        <f t="shared" si="48"/>
        <v>104214.27949095912</v>
      </c>
    </row>
    <row r="419" spans="2:8" ht="12.75">
      <c r="B419" s="37">
        <f t="shared" si="42"/>
        <v>396</v>
      </c>
      <c r="C419" s="50">
        <f t="shared" si="43"/>
        <v>57315</v>
      </c>
      <c r="D419" s="54">
        <f t="shared" si="44"/>
        <v>43037.48799287504</v>
      </c>
      <c r="E419" s="54">
        <f t="shared" si="45"/>
        <v>102.57267971635217</v>
      </c>
      <c r="F419" s="54">
        <f t="shared" si="46"/>
        <v>457.3685645825945</v>
      </c>
      <c r="G419" s="73">
        <f t="shared" si="47"/>
        <v>42580.11942829244</v>
      </c>
      <c r="H419" s="78">
        <f t="shared" si="48"/>
        <v>104316.85217067547</v>
      </c>
    </row>
    <row r="420" spans="2:8" ht="12.75">
      <c r="B420" s="37">
        <f t="shared" si="42"/>
        <v>397</v>
      </c>
      <c r="C420" s="50">
        <f t="shared" si="43"/>
        <v>57346</v>
      </c>
      <c r="D420" s="54">
        <f t="shared" si="44"/>
        <v>42580.11942829244</v>
      </c>
      <c r="E420" s="54">
        <f t="shared" si="45"/>
        <v>101.48261797076364</v>
      </c>
      <c r="F420" s="54">
        <f t="shared" si="46"/>
        <v>458.4586263281831</v>
      </c>
      <c r="G420" s="73">
        <f t="shared" si="47"/>
        <v>42121.66080196426</v>
      </c>
      <c r="H420" s="78">
        <f t="shared" si="48"/>
        <v>104418.33478864623</v>
      </c>
    </row>
    <row r="421" spans="2:8" ht="12.75">
      <c r="B421" s="37">
        <f t="shared" si="42"/>
        <v>398</v>
      </c>
      <c r="C421" s="50">
        <f t="shared" si="43"/>
        <v>57377</v>
      </c>
      <c r="D421" s="54">
        <f t="shared" si="44"/>
        <v>42121.66080196426</v>
      </c>
      <c r="E421" s="54">
        <f t="shared" si="45"/>
        <v>100.38995824468148</v>
      </c>
      <c r="F421" s="54">
        <f t="shared" si="46"/>
        <v>459.55128605426523</v>
      </c>
      <c r="G421" s="73">
        <f t="shared" si="47"/>
        <v>41662.10951590999</v>
      </c>
      <c r="H421" s="78">
        <f t="shared" si="48"/>
        <v>104518.7247468909</v>
      </c>
    </row>
    <row r="422" spans="2:8" ht="12.75">
      <c r="B422" s="37">
        <f t="shared" si="42"/>
        <v>399</v>
      </c>
      <c r="C422" s="50">
        <f t="shared" si="43"/>
        <v>57405</v>
      </c>
      <c r="D422" s="54">
        <f t="shared" si="44"/>
        <v>41662.10951590999</v>
      </c>
      <c r="E422" s="54">
        <f t="shared" si="45"/>
        <v>99.29469434625214</v>
      </c>
      <c r="F422" s="54">
        <f t="shared" si="46"/>
        <v>460.64654995269456</v>
      </c>
      <c r="G422" s="73">
        <f t="shared" si="47"/>
        <v>41201.4629659573</v>
      </c>
      <c r="H422" s="78">
        <f t="shared" si="48"/>
        <v>104618.01944123716</v>
      </c>
    </row>
    <row r="423" spans="2:8" ht="12.75">
      <c r="B423" s="37">
        <f t="shared" si="42"/>
        <v>400</v>
      </c>
      <c r="C423" s="50">
        <f t="shared" si="43"/>
        <v>57436</v>
      </c>
      <c r="D423" s="54">
        <f t="shared" si="44"/>
        <v>41201.4629659573</v>
      </c>
      <c r="E423" s="54">
        <f t="shared" si="45"/>
        <v>98.19682006886488</v>
      </c>
      <c r="F423" s="54">
        <f t="shared" si="46"/>
        <v>461.7444242300818</v>
      </c>
      <c r="G423" s="73">
        <f t="shared" si="47"/>
        <v>40739.71854172721</v>
      </c>
      <c r="H423" s="78">
        <f t="shared" si="48"/>
        <v>104716.21626130604</v>
      </c>
    </row>
    <row r="424" spans="2:8" ht="12.75">
      <c r="B424" s="37">
        <f t="shared" si="42"/>
        <v>401</v>
      </c>
      <c r="C424" s="50">
        <f t="shared" si="43"/>
        <v>57466</v>
      </c>
      <c r="D424" s="54">
        <f t="shared" si="44"/>
        <v>40739.71854172721</v>
      </c>
      <c r="E424" s="54">
        <f t="shared" si="45"/>
        <v>97.09632919111652</v>
      </c>
      <c r="F424" s="54">
        <f t="shared" si="46"/>
        <v>462.84491510783016</v>
      </c>
      <c r="G424" s="73">
        <f t="shared" si="47"/>
        <v>40276.87362661938</v>
      </c>
      <c r="H424" s="78">
        <f t="shared" si="48"/>
        <v>104813.31259049715</v>
      </c>
    </row>
    <row r="425" spans="2:8" ht="12.75">
      <c r="B425" s="37">
        <f t="shared" si="42"/>
        <v>402</v>
      </c>
      <c r="C425" s="50">
        <f t="shared" si="43"/>
        <v>57497</v>
      </c>
      <c r="D425" s="54">
        <f t="shared" si="44"/>
        <v>40276.87362661938</v>
      </c>
      <c r="E425" s="54">
        <f t="shared" si="45"/>
        <v>95.99321547677619</v>
      </c>
      <c r="F425" s="54">
        <f t="shared" si="46"/>
        <v>463.9480288221705</v>
      </c>
      <c r="G425" s="73">
        <f t="shared" si="47"/>
        <v>39812.92559779721</v>
      </c>
      <c r="H425" s="78">
        <f t="shared" si="48"/>
        <v>104909.30580597393</v>
      </c>
    </row>
    <row r="426" spans="2:8" ht="12.75">
      <c r="B426" s="37">
        <f t="shared" si="42"/>
        <v>403</v>
      </c>
      <c r="C426" s="50">
        <f t="shared" si="43"/>
        <v>57527</v>
      </c>
      <c r="D426" s="54">
        <f t="shared" si="44"/>
        <v>39812.92559779721</v>
      </c>
      <c r="E426" s="54">
        <f t="shared" si="45"/>
        <v>94.88747267475001</v>
      </c>
      <c r="F426" s="54">
        <f t="shared" si="46"/>
        <v>465.05377162419666</v>
      </c>
      <c r="G426" s="73">
        <f t="shared" si="47"/>
        <v>39347.87182617302</v>
      </c>
      <c r="H426" s="78">
        <f t="shared" si="48"/>
        <v>105004.19327864867</v>
      </c>
    </row>
    <row r="427" spans="2:8" ht="12.75">
      <c r="B427" s="37">
        <f t="shared" si="42"/>
        <v>404</v>
      </c>
      <c r="C427" s="50">
        <f t="shared" si="43"/>
        <v>57558</v>
      </c>
      <c r="D427" s="54">
        <f t="shared" si="44"/>
        <v>39347.87182617302</v>
      </c>
      <c r="E427" s="54">
        <f t="shared" si="45"/>
        <v>93.77909451904569</v>
      </c>
      <c r="F427" s="54">
        <f t="shared" si="46"/>
        <v>466.16214977990103</v>
      </c>
      <c r="G427" s="73">
        <f t="shared" si="47"/>
        <v>38881.70967639312</v>
      </c>
      <c r="H427" s="78">
        <f t="shared" si="48"/>
        <v>105097.97237316772</v>
      </c>
    </row>
    <row r="428" spans="2:8" ht="12.75">
      <c r="B428" s="37">
        <f t="shared" si="42"/>
        <v>405</v>
      </c>
      <c r="C428" s="50">
        <f t="shared" si="43"/>
        <v>57589</v>
      </c>
      <c r="D428" s="54">
        <f t="shared" si="44"/>
        <v>38881.70967639312</v>
      </c>
      <c r="E428" s="54">
        <f t="shared" si="45"/>
        <v>92.66807472873693</v>
      </c>
      <c r="F428" s="54">
        <f t="shared" si="46"/>
        <v>467.27316957020975</v>
      </c>
      <c r="G428" s="73">
        <f t="shared" si="47"/>
        <v>38414.43650682291</v>
      </c>
      <c r="H428" s="78">
        <f t="shared" si="48"/>
        <v>105190.64044789645</v>
      </c>
    </row>
    <row r="429" spans="2:8" ht="12.75">
      <c r="B429" s="37">
        <f t="shared" si="42"/>
        <v>406</v>
      </c>
      <c r="C429" s="50">
        <f t="shared" si="43"/>
        <v>57619</v>
      </c>
      <c r="D429" s="54">
        <f t="shared" si="44"/>
        <v>38414.43650682291</v>
      </c>
      <c r="E429" s="54">
        <f t="shared" si="45"/>
        <v>91.55440700792794</v>
      </c>
      <c r="F429" s="54">
        <f t="shared" si="46"/>
        <v>468.38683729101876</v>
      </c>
      <c r="G429" s="73">
        <f t="shared" si="47"/>
        <v>37946.04966953189</v>
      </c>
      <c r="H429" s="78">
        <f t="shared" si="48"/>
        <v>105282.19485490439</v>
      </c>
    </row>
    <row r="430" spans="2:8" ht="12.75">
      <c r="B430" s="37">
        <f t="shared" si="42"/>
        <v>407</v>
      </c>
      <c r="C430" s="50">
        <f t="shared" si="43"/>
        <v>57650</v>
      </c>
      <c r="D430" s="54">
        <f t="shared" si="44"/>
        <v>37946.04966953189</v>
      </c>
      <c r="E430" s="54">
        <f t="shared" si="45"/>
        <v>90.43808504571766</v>
      </c>
      <c r="F430" s="54">
        <f t="shared" si="46"/>
        <v>469.503159253229</v>
      </c>
      <c r="G430" s="73">
        <f t="shared" si="47"/>
        <v>37476.546510278655</v>
      </c>
      <c r="H430" s="78">
        <f t="shared" si="48"/>
        <v>105372.63293995011</v>
      </c>
    </row>
    <row r="431" spans="2:8" ht="12.75">
      <c r="B431" s="37">
        <f t="shared" si="42"/>
        <v>408</v>
      </c>
      <c r="C431" s="50">
        <f t="shared" si="43"/>
        <v>57680</v>
      </c>
      <c r="D431" s="54">
        <f t="shared" si="44"/>
        <v>37476.546510278655</v>
      </c>
      <c r="E431" s="54">
        <f t="shared" si="45"/>
        <v>89.31910251616412</v>
      </c>
      <c r="F431" s="54">
        <f t="shared" si="46"/>
        <v>470.6221417827826</v>
      </c>
      <c r="G431" s="73">
        <f t="shared" si="47"/>
        <v>37005.92436849587</v>
      </c>
      <c r="H431" s="78">
        <f t="shared" si="48"/>
        <v>105461.95204246628</v>
      </c>
    </row>
    <row r="432" spans="2:8" ht="12.75">
      <c r="B432" s="37">
        <f t="shared" si="42"/>
        <v>409</v>
      </c>
      <c r="C432" s="50">
        <f t="shared" si="43"/>
        <v>57711</v>
      </c>
      <c r="D432" s="54">
        <f t="shared" si="44"/>
        <v>37005.92436849587</v>
      </c>
      <c r="E432" s="54">
        <f t="shared" si="45"/>
        <v>88.19745307824849</v>
      </c>
      <c r="F432" s="54">
        <f t="shared" si="46"/>
        <v>471.7437912206982</v>
      </c>
      <c r="G432" s="73">
        <f t="shared" si="47"/>
        <v>36534.180577275176</v>
      </c>
      <c r="H432" s="78">
        <f t="shared" si="48"/>
        <v>105550.14949554452</v>
      </c>
    </row>
    <row r="433" spans="2:8" ht="12.75">
      <c r="B433" s="37">
        <f t="shared" si="42"/>
        <v>410</v>
      </c>
      <c r="C433" s="50">
        <f t="shared" si="43"/>
        <v>57742</v>
      </c>
      <c r="D433" s="54">
        <f t="shared" si="44"/>
        <v>36534.180577275176</v>
      </c>
      <c r="E433" s="54">
        <f t="shared" si="45"/>
        <v>87.07313037583917</v>
      </c>
      <c r="F433" s="54">
        <f t="shared" si="46"/>
        <v>472.8681139231075</v>
      </c>
      <c r="G433" s="73">
        <f t="shared" si="47"/>
        <v>36061.31246335207</v>
      </c>
      <c r="H433" s="78">
        <f t="shared" si="48"/>
        <v>105637.22262592036</v>
      </c>
    </row>
    <row r="434" spans="2:8" ht="12.75">
      <c r="B434" s="37">
        <f t="shared" si="42"/>
        <v>411</v>
      </c>
      <c r="C434" s="50">
        <f t="shared" si="43"/>
        <v>57770</v>
      </c>
      <c r="D434" s="54">
        <f t="shared" si="44"/>
        <v>36061.31246335207</v>
      </c>
      <c r="E434" s="54">
        <f t="shared" si="45"/>
        <v>85.94612803765577</v>
      </c>
      <c r="F434" s="54">
        <f t="shared" si="46"/>
        <v>473.99511626129095</v>
      </c>
      <c r="G434" s="73">
        <f t="shared" si="47"/>
        <v>35587.31734709078</v>
      </c>
      <c r="H434" s="78">
        <f t="shared" si="48"/>
        <v>105723.16875395802</v>
      </c>
    </row>
    <row r="435" spans="2:8" ht="12.75">
      <c r="B435" s="37">
        <f t="shared" si="42"/>
        <v>412</v>
      </c>
      <c r="C435" s="50">
        <f t="shared" si="43"/>
        <v>57801</v>
      </c>
      <c r="D435" s="54">
        <f t="shared" si="44"/>
        <v>35587.31734709078</v>
      </c>
      <c r="E435" s="54">
        <f t="shared" si="45"/>
        <v>84.81643967723302</v>
      </c>
      <c r="F435" s="54">
        <f t="shared" si="46"/>
        <v>475.1248046217137</v>
      </c>
      <c r="G435" s="73">
        <f t="shared" si="47"/>
        <v>35112.19254246906</v>
      </c>
      <c r="H435" s="78">
        <f t="shared" si="48"/>
        <v>105807.98519363525</v>
      </c>
    </row>
    <row r="436" spans="2:8" ht="12.75">
      <c r="B436" s="37">
        <f t="shared" si="42"/>
        <v>413</v>
      </c>
      <c r="C436" s="50">
        <f t="shared" si="43"/>
        <v>57831</v>
      </c>
      <c r="D436" s="54">
        <f t="shared" si="44"/>
        <v>35112.19254246906</v>
      </c>
      <c r="E436" s="54">
        <f t="shared" si="45"/>
        <v>83.6840588928846</v>
      </c>
      <c r="F436" s="54">
        <f t="shared" si="46"/>
        <v>476.2571854060621</v>
      </c>
      <c r="G436" s="73">
        <f t="shared" si="47"/>
        <v>34635.935357063005</v>
      </c>
      <c r="H436" s="78">
        <f t="shared" si="48"/>
        <v>105891.66925252814</v>
      </c>
    </row>
    <row r="437" spans="2:8" ht="12.75">
      <c r="B437" s="37">
        <f t="shared" si="42"/>
        <v>414</v>
      </c>
      <c r="C437" s="50">
        <f t="shared" si="43"/>
        <v>57862</v>
      </c>
      <c r="D437" s="54">
        <f t="shared" si="44"/>
        <v>34635.935357063005</v>
      </c>
      <c r="E437" s="54">
        <f t="shared" si="45"/>
        <v>82.54897926766682</v>
      </c>
      <c r="F437" s="54">
        <f t="shared" si="46"/>
        <v>477.39226503127986</v>
      </c>
      <c r="G437" s="73">
        <f t="shared" si="47"/>
        <v>34158.54309203172</v>
      </c>
      <c r="H437" s="78">
        <f t="shared" si="48"/>
        <v>105974.2182317958</v>
      </c>
    </row>
    <row r="438" spans="2:8" ht="12.75">
      <c r="B438" s="37">
        <f t="shared" si="42"/>
        <v>415</v>
      </c>
      <c r="C438" s="50">
        <f t="shared" si="43"/>
        <v>57892</v>
      </c>
      <c r="D438" s="54">
        <f t="shared" si="44"/>
        <v>34158.54309203172</v>
      </c>
      <c r="E438" s="54">
        <f t="shared" si="45"/>
        <v>81.41119436934227</v>
      </c>
      <c r="F438" s="54">
        <f t="shared" si="46"/>
        <v>478.5300499296044</v>
      </c>
      <c r="G438" s="73">
        <f t="shared" si="47"/>
        <v>33680.01304210212</v>
      </c>
      <c r="H438" s="78">
        <f t="shared" si="48"/>
        <v>106055.62942616515</v>
      </c>
    </row>
    <row r="439" spans="2:8" ht="12.75">
      <c r="B439" s="37">
        <f t="shared" si="42"/>
        <v>416</v>
      </c>
      <c r="C439" s="50">
        <f t="shared" si="43"/>
        <v>57923</v>
      </c>
      <c r="D439" s="54">
        <f t="shared" si="44"/>
        <v>33680.01304210212</v>
      </c>
      <c r="E439" s="54">
        <f t="shared" si="45"/>
        <v>80.27069775034337</v>
      </c>
      <c r="F439" s="54">
        <f t="shared" si="46"/>
        <v>479.6705465486033</v>
      </c>
      <c r="G439" s="73">
        <f t="shared" si="47"/>
        <v>33200.342495553516</v>
      </c>
      <c r="H439" s="78">
        <f t="shared" si="48"/>
        <v>106135.90012391549</v>
      </c>
    </row>
    <row r="440" spans="2:8" ht="12.75">
      <c r="B440" s="37">
        <f t="shared" si="42"/>
        <v>417</v>
      </c>
      <c r="C440" s="50">
        <f t="shared" si="43"/>
        <v>57954</v>
      </c>
      <c r="D440" s="54">
        <f t="shared" si="44"/>
        <v>33200.342495553516</v>
      </c>
      <c r="E440" s="54">
        <f t="shared" si="45"/>
        <v>79.12748294773587</v>
      </c>
      <c r="F440" s="54">
        <f t="shared" si="46"/>
        <v>480.8137613512108</v>
      </c>
      <c r="G440" s="73">
        <f t="shared" si="47"/>
        <v>32719.528734202304</v>
      </c>
      <c r="H440" s="78">
        <f t="shared" si="48"/>
        <v>106215.02760686322</v>
      </c>
    </row>
    <row r="441" spans="2:8" ht="12.75">
      <c r="B441" s="37">
        <f t="shared" si="42"/>
        <v>418</v>
      </c>
      <c r="C441" s="50">
        <f t="shared" si="43"/>
        <v>57984</v>
      </c>
      <c r="D441" s="54">
        <f t="shared" si="44"/>
        <v>32719.528734202304</v>
      </c>
      <c r="E441" s="54">
        <f t="shared" si="45"/>
        <v>77.98154348318215</v>
      </c>
      <c r="F441" s="54">
        <f t="shared" si="46"/>
        <v>481.95970081576456</v>
      </c>
      <c r="G441" s="73">
        <f t="shared" si="47"/>
        <v>32237.56903338654</v>
      </c>
      <c r="H441" s="78">
        <f t="shared" si="48"/>
        <v>106293.0091503464</v>
      </c>
    </row>
    <row r="442" spans="2:8" ht="12.75">
      <c r="B442" s="37">
        <f t="shared" si="42"/>
        <v>419</v>
      </c>
      <c r="C442" s="50">
        <f t="shared" si="43"/>
        <v>58015</v>
      </c>
      <c r="D442" s="54">
        <f t="shared" si="44"/>
        <v>32237.56903338654</v>
      </c>
      <c r="E442" s="54">
        <f t="shared" si="45"/>
        <v>76.83287286290458</v>
      </c>
      <c r="F442" s="54">
        <f t="shared" si="46"/>
        <v>483.1083714360421</v>
      </c>
      <c r="G442" s="73">
        <f t="shared" si="47"/>
        <v>31754.460661950496</v>
      </c>
      <c r="H442" s="78">
        <f t="shared" si="48"/>
        <v>106369.8420232093</v>
      </c>
    </row>
    <row r="443" spans="2:8" ht="12.75">
      <c r="B443" s="37">
        <f t="shared" si="42"/>
        <v>420</v>
      </c>
      <c r="C443" s="50">
        <f t="shared" si="43"/>
        <v>58045</v>
      </c>
      <c r="D443" s="54">
        <f t="shared" si="44"/>
        <v>31754.460661950496</v>
      </c>
      <c r="E443" s="54">
        <f t="shared" si="45"/>
        <v>75.68146457764868</v>
      </c>
      <c r="F443" s="54">
        <f t="shared" si="46"/>
        <v>484.259779721298</v>
      </c>
      <c r="G443" s="73">
        <f t="shared" si="47"/>
        <v>31270.200882229197</v>
      </c>
      <c r="H443" s="78">
        <f t="shared" si="48"/>
        <v>106445.52348778695</v>
      </c>
    </row>
    <row r="444" spans="2:8" ht="12.75">
      <c r="B444" s="37">
        <f t="shared" si="42"/>
        <v>421</v>
      </c>
      <c r="C444" s="50">
        <f t="shared" si="43"/>
        <v>58076</v>
      </c>
      <c r="D444" s="54">
        <f t="shared" si="44"/>
        <v>31270.200882229197</v>
      </c>
      <c r="E444" s="54">
        <f t="shared" si="45"/>
        <v>74.52731210264625</v>
      </c>
      <c r="F444" s="54">
        <f t="shared" si="46"/>
        <v>485.41393219630044</v>
      </c>
      <c r="G444" s="73">
        <f t="shared" si="47"/>
        <v>30784.786950032896</v>
      </c>
      <c r="H444" s="78">
        <f t="shared" si="48"/>
        <v>106520.05079988959</v>
      </c>
    </row>
    <row r="445" spans="2:8" ht="12.75">
      <c r="B445" s="37">
        <f t="shared" si="42"/>
        <v>422</v>
      </c>
      <c r="C445" s="50">
        <f t="shared" si="43"/>
        <v>58107</v>
      </c>
      <c r="D445" s="54">
        <f t="shared" si="44"/>
        <v>30784.786950032896</v>
      </c>
      <c r="E445" s="54">
        <f t="shared" si="45"/>
        <v>73.3704088975784</v>
      </c>
      <c r="F445" s="54">
        <f t="shared" si="46"/>
        <v>486.5708354013683</v>
      </c>
      <c r="G445" s="73">
        <f t="shared" si="47"/>
        <v>30298.216114631527</v>
      </c>
      <c r="H445" s="78">
        <f t="shared" si="48"/>
        <v>106593.42120878717</v>
      </c>
    </row>
    <row r="446" spans="2:8" ht="12.75">
      <c r="B446" s="37">
        <f t="shared" si="42"/>
        <v>423</v>
      </c>
      <c r="C446" s="50">
        <f t="shared" si="43"/>
        <v>58135</v>
      </c>
      <c r="D446" s="54">
        <f t="shared" si="44"/>
        <v>30298.216114631527</v>
      </c>
      <c r="E446" s="54">
        <f t="shared" si="45"/>
        <v>72.21074840653847</v>
      </c>
      <c r="F446" s="54">
        <f t="shared" si="46"/>
        <v>487.7304958924082</v>
      </c>
      <c r="G446" s="73">
        <f t="shared" si="47"/>
        <v>29810.48561873912</v>
      </c>
      <c r="H446" s="78">
        <f t="shared" si="48"/>
        <v>106665.6319571937</v>
      </c>
    </row>
    <row r="447" spans="2:8" ht="12.75">
      <c r="B447" s="37">
        <f t="shared" si="42"/>
        <v>424</v>
      </c>
      <c r="C447" s="50">
        <f t="shared" si="43"/>
        <v>58166</v>
      </c>
      <c r="D447" s="54">
        <f t="shared" si="44"/>
        <v>29810.48561873912</v>
      </c>
      <c r="E447" s="54">
        <f t="shared" si="45"/>
        <v>71.0483240579949</v>
      </c>
      <c r="F447" s="54">
        <f t="shared" si="46"/>
        <v>488.89292024095175</v>
      </c>
      <c r="G447" s="73">
        <f t="shared" si="47"/>
        <v>29321.592698498167</v>
      </c>
      <c r="H447" s="78">
        <f t="shared" si="48"/>
        <v>106736.6802812517</v>
      </c>
    </row>
    <row r="448" spans="2:8" ht="12.75">
      <c r="B448" s="37">
        <f t="shared" si="42"/>
        <v>425</v>
      </c>
      <c r="C448" s="50">
        <f t="shared" si="43"/>
        <v>58196</v>
      </c>
      <c r="D448" s="54">
        <f t="shared" si="44"/>
        <v>29321.592698498167</v>
      </c>
      <c r="E448" s="54">
        <f t="shared" si="45"/>
        <v>69.88312926475396</v>
      </c>
      <c r="F448" s="54">
        <f t="shared" si="46"/>
        <v>490.0581150341927</v>
      </c>
      <c r="G448" s="73">
        <f t="shared" si="47"/>
        <v>28831.534583463974</v>
      </c>
      <c r="H448" s="78">
        <f t="shared" si="48"/>
        <v>106806.56341051645</v>
      </c>
    </row>
    <row r="449" spans="2:8" ht="12.75">
      <c r="B449" s="37">
        <f t="shared" si="42"/>
        <v>426</v>
      </c>
      <c r="C449" s="50">
        <f t="shared" si="43"/>
        <v>58227</v>
      </c>
      <c r="D449" s="54">
        <f t="shared" si="44"/>
        <v>28831.534583463974</v>
      </c>
      <c r="E449" s="54">
        <f t="shared" si="45"/>
        <v>68.71515742392246</v>
      </c>
      <c r="F449" s="54">
        <f t="shared" si="46"/>
        <v>491.22608687502424</v>
      </c>
      <c r="G449" s="73">
        <f t="shared" si="47"/>
        <v>28340.30849658895</v>
      </c>
      <c r="H449" s="78">
        <f t="shared" si="48"/>
        <v>106875.27856794038</v>
      </c>
    </row>
    <row r="450" spans="2:8" ht="12.75">
      <c r="B450" s="37">
        <f t="shared" si="42"/>
        <v>427</v>
      </c>
      <c r="C450" s="50">
        <f t="shared" si="43"/>
        <v>58257</v>
      </c>
      <c r="D450" s="54">
        <f t="shared" si="44"/>
        <v>28340.30849658895</v>
      </c>
      <c r="E450" s="54">
        <f t="shared" si="45"/>
        <v>67.54440191687033</v>
      </c>
      <c r="F450" s="54">
        <f t="shared" si="46"/>
        <v>492.39684238207633</v>
      </c>
      <c r="G450" s="73">
        <f t="shared" si="47"/>
        <v>27847.911654206873</v>
      </c>
      <c r="H450" s="78">
        <f t="shared" si="48"/>
        <v>106942.82296985724</v>
      </c>
    </row>
    <row r="451" spans="2:8" ht="12.75">
      <c r="B451" s="37">
        <f t="shared" si="42"/>
        <v>428</v>
      </c>
      <c r="C451" s="50">
        <f t="shared" si="43"/>
        <v>58288</v>
      </c>
      <c r="D451" s="54">
        <f t="shared" si="44"/>
        <v>27847.911654206873</v>
      </c>
      <c r="E451" s="54">
        <f t="shared" si="45"/>
        <v>66.37085610919304</v>
      </c>
      <c r="F451" s="54">
        <f t="shared" si="46"/>
        <v>493.57038818975366</v>
      </c>
      <c r="G451" s="73">
        <f t="shared" si="47"/>
        <v>27354.34126601712</v>
      </c>
      <c r="H451" s="78">
        <f t="shared" si="48"/>
        <v>107009.19382596643</v>
      </c>
    </row>
    <row r="452" spans="2:8" ht="12.75">
      <c r="B452" s="37">
        <f t="shared" si="42"/>
        <v>429</v>
      </c>
      <c r="C452" s="50">
        <f t="shared" si="43"/>
        <v>58319</v>
      </c>
      <c r="D452" s="54">
        <f t="shared" si="44"/>
        <v>27354.34126601712</v>
      </c>
      <c r="E452" s="54">
        <f t="shared" si="45"/>
        <v>65.19451335067413</v>
      </c>
      <c r="F452" s="54">
        <f t="shared" si="46"/>
        <v>494.74673094827256</v>
      </c>
      <c r="G452" s="73">
        <f t="shared" si="47"/>
        <v>26859.59453506885</v>
      </c>
      <c r="H452" s="78">
        <f t="shared" si="48"/>
        <v>107074.3883393171</v>
      </c>
    </row>
    <row r="453" spans="2:8" ht="12.75">
      <c r="B453" s="37">
        <f t="shared" si="42"/>
        <v>430</v>
      </c>
      <c r="C453" s="50">
        <f t="shared" si="43"/>
        <v>58349</v>
      </c>
      <c r="D453" s="54">
        <f t="shared" si="44"/>
        <v>26859.59453506885</v>
      </c>
      <c r="E453" s="54">
        <f t="shared" si="45"/>
        <v>64.01536697524742</v>
      </c>
      <c r="F453" s="54">
        <f t="shared" si="46"/>
        <v>495.9258773236993</v>
      </c>
      <c r="G453" s="73">
        <f t="shared" si="47"/>
        <v>26363.66865774515</v>
      </c>
      <c r="H453" s="78">
        <f t="shared" si="48"/>
        <v>107138.40370629235</v>
      </c>
    </row>
    <row r="454" spans="2:8" ht="12.75">
      <c r="B454" s="37">
        <f t="shared" si="42"/>
        <v>431</v>
      </c>
      <c r="C454" s="50">
        <f t="shared" si="43"/>
        <v>58380</v>
      </c>
      <c r="D454" s="54">
        <f t="shared" si="44"/>
        <v>26363.66865774515</v>
      </c>
      <c r="E454" s="54">
        <f t="shared" si="45"/>
        <v>62.83341030095927</v>
      </c>
      <c r="F454" s="54">
        <f t="shared" si="46"/>
        <v>497.1078339979874</v>
      </c>
      <c r="G454" s="73">
        <f t="shared" si="47"/>
        <v>25866.560823747164</v>
      </c>
      <c r="H454" s="78">
        <f t="shared" si="48"/>
        <v>107201.2371165933</v>
      </c>
    </row>
    <row r="455" spans="2:8" ht="12.75">
      <c r="B455" s="37">
        <f t="shared" si="42"/>
        <v>432</v>
      </c>
      <c r="C455" s="50">
        <f t="shared" si="43"/>
        <v>58410</v>
      </c>
      <c r="D455" s="54">
        <f t="shared" si="44"/>
        <v>25866.560823747164</v>
      </c>
      <c r="E455" s="54">
        <f t="shared" si="45"/>
        <v>61.64863662993074</v>
      </c>
      <c r="F455" s="54">
        <f t="shared" si="46"/>
        <v>498.2926076690159</v>
      </c>
      <c r="G455" s="73">
        <f t="shared" si="47"/>
        <v>25368.268216078148</v>
      </c>
      <c r="H455" s="78">
        <f t="shared" si="48"/>
        <v>107262.88575322324</v>
      </c>
    </row>
    <row r="456" spans="2:8" ht="12.75">
      <c r="B456" s="37">
        <f t="shared" si="42"/>
        <v>433</v>
      </c>
      <c r="C456" s="50">
        <f t="shared" si="43"/>
        <v>58441</v>
      </c>
      <c r="D456" s="54">
        <f t="shared" si="44"/>
        <v>25368.268216078148</v>
      </c>
      <c r="E456" s="54">
        <f t="shared" si="45"/>
        <v>60.46103924831958</v>
      </c>
      <c r="F456" s="54">
        <f t="shared" si="46"/>
        <v>499.4802050506271</v>
      </c>
      <c r="G456" s="73">
        <f t="shared" si="47"/>
        <v>24868.788011027522</v>
      </c>
      <c r="H456" s="78">
        <f t="shared" si="48"/>
        <v>107323.34679247155</v>
      </c>
    </row>
    <row r="457" spans="2:8" ht="12.75">
      <c r="B457" s="37">
        <f t="shared" si="42"/>
        <v>434</v>
      </c>
      <c r="C457" s="50">
        <f t="shared" si="43"/>
        <v>58472</v>
      </c>
      <c r="D457" s="54">
        <f t="shared" si="44"/>
        <v>24868.788011027522</v>
      </c>
      <c r="E457" s="54">
        <f t="shared" si="45"/>
        <v>59.27061142628226</v>
      </c>
      <c r="F457" s="54">
        <f t="shared" si="46"/>
        <v>500.67063287266444</v>
      </c>
      <c r="G457" s="73">
        <f t="shared" si="47"/>
        <v>24368.117378154857</v>
      </c>
      <c r="H457" s="78">
        <f t="shared" si="48"/>
        <v>107382.61740389784</v>
      </c>
    </row>
    <row r="458" spans="2:8" ht="12.75">
      <c r="B458" s="37">
        <f t="shared" si="42"/>
        <v>435</v>
      </c>
      <c r="C458" s="50">
        <f t="shared" si="43"/>
        <v>58501</v>
      </c>
      <c r="D458" s="54">
        <f t="shared" si="44"/>
        <v>24368.117378154857</v>
      </c>
      <c r="E458" s="54">
        <f t="shared" si="45"/>
        <v>58.077346417935736</v>
      </c>
      <c r="F458" s="54">
        <f t="shared" si="46"/>
        <v>501.8638978810109</v>
      </c>
      <c r="G458" s="73">
        <f t="shared" si="47"/>
        <v>23866.253480273845</v>
      </c>
      <c r="H458" s="78">
        <f t="shared" si="48"/>
        <v>107440.69475031577</v>
      </c>
    </row>
    <row r="459" spans="2:8" ht="12.75">
      <c r="B459" s="37">
        <f t="shared" si="42"/>
        <v>436</v>
      </c>
      <c r="C459" s="50">
        <f t="shared" si="43"/>
        <v>58532</v>
      </c>
      <c r="D459" s="54">
        <f t="shared" si="44"/>
        <v>23866.253480273845</v>
      </c>
      <c r="E459" s="54">
        <f t="shared" si="45"/>
        <v>56.88123746131933</v>
      </c>
      <c r="F459" s="54">
        <f t="shared" si="46"/>
        <v>503.0600068376274</v>
      </c>
      <c r="G459" s="73">
        <f t="shared" si="47"/>
        <v>23363.19347343622</v>
      </c>
      <c r="H459" s="78">
        <f t="shared" si="48"/>
        <v>107497.57598777709</v>
      </c>
    </row>
    <row r="460" spans="2:8" ht="12.75">
      <c r="B460" s="37">
        <f t="shared" si="42"/>
        <v>437</v>
      </c>
      <c r="C460" s="50">
        <f t="shared" si="43"/>
        <v>58562</v>
      </c>
      <c r="D460" s="54">
        <f t="shared" si="44"/>
        <v>23363.19347343622</v>
      </c>
      <c r="E460" s="54">
        <f t="shared" si="45"/>
        <v>55.682277778356315</v>
      </c>
      <c r="F460" s="54">
        <f t="shared" si="46"/>
        <v>504.2589665205904</v>
      </c>
      <c r="G460" s="73">
        <f t="shared" si="47"/>
        <v>22858.93450691563</v>
      </c>
      <c r="H460" s="78">
        <f t="shared" si="48"/>
        <v>107553.25826555544</v>
      </c>
    </row>
    <row r="461" spans="2:8" ht="12.75">
      <c r="B461" s="37">
        <f t="shared" si="42"/>
        <v>438</v>
      </c>
      <c r="C461" s="50">
        <f t="shared" si="43"/>
        <v>58593</v>
      </c>
      <c r="D461" s="54">
        <f t="shared" si="44"/>
        <v>22858.93450691563</v>
      </c>
      <c r="E461" s="54">
        <f t="shared" si="45"/>
        <v>54.48046057481558</v>
      </c>
      <c r="F461" s="54">
        <f t="shared" si="46"/>
        <v>505.4607837241311</v>
      </c>
      <c r="G461" s="73">
        <f t="shared" si="47"/>
        <v>22353.4737231915</v>
      </c>
      <c r="H461" s="78">
        <f t="shared" si="48"/>
        <v>107607.73872613026</v>
      </c>
    </row>
    <row r="462" spans="2:8" ht="12.75">
      <c r="B462" s="37">
        <f t="shared" si="42"/>
        <v>439</v>
      </c>
      <c r="C462" s="50">
        <f t="shared" si="43"/>
        <v>58623</v>
      </c>
      <c r="D462" s="54">
        <f t="shared" si="44"/>
        <v>22353.4737231915</v>
      </c>
      <c r="E462" s="54">
        <f t="shared" si="45"/>
        <v>53.27577904027307</v>
      </c>
      <c r="F462" s="54">
        <f t="shared" si="46"/>
        <v>506.66546525867363</v>
      </c>
      <c r="G462" s="73">
        <f t="shared" si="47"/>
        <v>21846.808257932826</v>
      </c>
      <c r="H462" s="78">
        <f t="shared" si="48"/>
        <v>107661.01450517053</v>
      </c>
    </row>
    <row r="463" spans="2:8" ht="12.75">
      <c r="B463" s="37">
        <f t="shared" si="42"/>
        <v>440</v>
      </c>
      <c r="C463" s="50">
        <f t="shared" si="43"/>
        <v>58654</v>
      </c>
      <c r="D463" s="54">
        <f t="shared" si="44"/>
        <v>21846.808257932826</v>
      </c>
      <c r="E463" s="54">
        <f t="shared" si="45"/>
        <v>52.06822634807323</v>
      </c>
      <c r="F463" s="54">
        <f t="shared" si="46"/>
        <v>507.8730179508735</v>
      </c>
      <c r="G463" s="73">
        <f t="shared" si="47"/>
        <v>21338.93523998195</v>
      </c>
      <c r="H463" s="78">
        <f t="shared" si="48"/>
        <v>107713.0827315186</v>
      </c>
    </row>
    <row r="464" spans="2:8" ht="12.75">
      <c r="B464" s="37">
        <f t="shared" si="42"/>
        <v>441</v>
      </c>
      <c r="C464" s="50">
        <f t="shared" si="43"/>
        <v>58685</v>
      </c>
      <c r="D464" s="54">
        <f t="shared" si="44"/>
        <v>21338.93523998195</v>
      </c>
      <c r="E464" s="54">
        <f t="shared" si="45"/>
        <v>50.85779565529032</v>
      </c>
      <c r="F464" s="54">
        <f t="shared" si="46"/>
        <v>509.08344864365637</v>
      </c>
      <c r="G464" s="73">
        <f t="shared" si="47"/>
        <v>20829.851791338293</v>
      </c>
      <c r="H464" s="78">
        <f t="shared" si="48"/>
        <v>107763.9405271739</v>
      </c>
    </row>
    <row r="465" spans="2:8" ht="12.75">
      <c r="B465" s="37">
        <f t="shared" si="42"/>
        <v>442</v>
      </c>
      <c r="C465" s="50">
        <f t="shared" si="43"/>
        <v>58715</v>
      </c>
      <c r="D465" s="54">
        <f t="shared" si="44"/>
        <v>20829.851791338293</v>
      </c>
      <c r="E465" s="54">
        <f t="shared" si="45"/>
        <v>49.6444801026896</v>
      </c>
      <c r="F465" s="54">
        <f t="shared" si="46"/>
        <v>510.2967641962571</v>
      </c>
      <c r="G465" s="73">
        <f t="shared" si="47"/>
        <v>20319.555027142036</v>
      </c>
      <c r="H465" s="78">
        <f t="shared" si="48"/>
        <v>107813.58500727659</v>
      </c>
    </row>
    <row r="466" spans="2:8" ht="12.75">
      <c r="B466" s="37">
        <f t="shared" si="42"/>
        <v>443</v>
      </c>
      <c r="C466" s="50">
        <f t="shared" si="43"/>
        <v>58746</v>
      </c>
      <c r="D466" s="54">
        <f t="shared" si="44"/>
        <v>20319.555027142036</v>
      </c>
      <c r="E466" s="54">
        <f t="shared" si="45"/>
        <v>48.42827281468852</v>
      </c>
      <c r="F466" s="54">
        <f t="shared" si="46"/>
        <v>511.5129714842582</v>
      </c>
      <c r="G466" s="73">
        <f t="shared" si="47"/>
        <v>19808.042055657777</v>
      </c>
      <c r="H466" s="78">
        <f t="shared" si="48"/>
        <v>107862.01328009128</v>
      </c>
    </row>
    <row r="467" spans="2:8" ht="12.75">
      <c r="B467" s="37">
        <f t="shared" si="42"/>
        <v>444</v>
      </c>
      <c r="C467" s="50">
        <f t="shared" si="43"/>
        <v>58776</v>
      </c>
      <c r="D467" s="54">
        <f t="shared" si="44"/>
        <v>19808.042055657777</v>
      </c>
      <c r="E467" s="54">
        <f t="shared" si="45"/>
        <v>47.2091668993177</v>
      </c>
      <c r="F467" s="54">
        <f t="shared" si="46"/>
        <v>512.732077399629</v>
      </c>
      <c r="G467" s="73">
        <f t="shared" si="47"/>
        <v>19295.30997825815</v>
      </c>
      <c r="H467" s="78">
        <f t="shared" si="48"/>
        <v>107909.2224469906</v>
      </c>
    </row>
    <row r="468" spans="2:8" ht="12.75">
      <c r="B468" s="37">
        <f t="shared" si="42"/>
        <v>445</v>
      </c>
      <c r="C468" s="50">
        <f t="shared" si="43"/>
        <v>58807</v>
      </c>
      <c r="D468" s="54">
        <f t="shared" si="44"/>
        <v>19295.30997825815</v>
      </c>
      <c r="E468" s="54">
        <f t="shared" si="45"/>
        <v>45.987155448181916</v>
      </c>
      <c r="F468" s="54">
        <f t="shared" si="46"/>
        <v>513.9540888507647</v>
      </c>
      <c r="G468" s="73">
        <f t="shared" si="47"/>
        <v>18781.355889407383</v>
      </c>
      <c r="H468" s="78">
        <f t="shared" si="48"/>
        <v>107955.20960243879</v>
      </c>
    </row>
    <row r="469" spans="2:8" ht="12.75">
      <c r="B469" s="37">
        <f t="shared" si="42"/>
        <v>446</v>
      </c>
      <c r="C469" s="50">
        <f t="shared" si="43"/>
        <v>58838</v>
      </c>
      <c r="D469" s="54">
        <f t="shared" si="44"/>
        <v>18781.355889407383</v>
      </c>
      <c r="E469" s="54">
        <f t="shared" si="45"/>
        <v>44.76223153642093</v>
      </c>
      <c r="F469" s="54">
        <f t="shared" si="46"/>
        <v>515.1790127625258</v>
      </c>
      <c r="G469" s="73">
        <f t="shared" si="47"/>
        <v>18266.17687664486</v>
      </c>
      <c r="H469" s="78">
        <f t="shared" si="48"/>
        <v>107999.97183397521</v>
      </c>
    </row>
    <row r="470" spans="2:8" ht="12.75">
      <c r="B470" s="37">
        <f t="shared" si="42"/>
        <v>447</v>
      </c>
      <c r="C470" s="50">
        <f t="shared" si="43"/>
        <v>58866</v>
      </c>
      <c r="D470" s="54">
        <f t="shared" si="44"/>
        <v>18266.17687664486</v>
      </c>
      <c r="E470" s="54">
        <f t="shared" si="45"/>
        <v>43.534388222670245</v>
      </c>
      <c r="F470" s="54">
        <f t="shared" si="46"/>
        <v>516.4068560762764</v>
      </c>
      <c r="G470" s="73">
        <f t="shared" si="47"/>
        <v>17749.770020568583</v>
      </c>
      <c r="H470" s="78">
        <f t="shared" si="48"/>
        <v>108043.50622219789</v>
      </c>
    </row>
    <row r="471" spans="2:8" ht="12.75">
      <c r="B471" s="37">
        <f t="shared" si="42"/>
        <v>448</v>
      </c>
      <c r="C471" s="50">
        <f t="shared" si="43"/>
        <v>58897</v>
      </c>
      <c r="D471" s="54">
        <f t="shared" si="44"/>
        <v>17749.770020568583</v>
      </c>
      <c r="E471" s="54">
        <f t="shared" si="45"/>
        <v>42.30361854902179</v>
      </c>
      <c r="F471" s="54">
        <f t="shared" si="46"/>
        <v>517.6376257499248</v>
      </c>
      <c r="G471" s="73">
        <f t="shared" si="47"/>
        <v>17232.13239481866</v>
      </c>
      <c r="H471" s="78">
        <f t="shared" si="48"/>
        <v>108085.80984074691</v>
      </c>
    </row>
    <row r="472" spans="2:8" ht="12.75">
      <c r="B472" s="37">
        <f t="shared" si="42"/>
        <v>449</v>
      </c>
      <c r="C472" s="50">
        <f t="shared" si="43"/>
        <v>58927</v>
      </c>
      <c r="D472" s="54">
        <f t="shared" si="44"/>
        <v>17232.13239481866</v>
      </c>
      <c r="E472" s="54">
        <f t="shared" si="45"/>
        <v>41.06991554098447</v>
      </c>
      <c r="F472" s="54">
        <f t="shared" si="46"/>
        <v>518.8713287579623</v>
      </c>
      <c r="G472" s="73">
        <f t="shared" si="47"/>
        <v>16713.261066060695</v>
      </c>
      <c r="H472" s="78">
        <f t="shared" si="48"/>
        <v>108126.87975628789</v>
      </c>
    </row>
    <row r="473" spans="2:8" ht="12.75">
      <c r="B473" s="37">
        <f t="shared" si="42"/>
        <v>450</v>
      </c>
      <c r="C473" s="50">
        <f t="shared" si="43"/>
        <v>58958</v>
      </c>
      <c r="D473" s="54">
        <f t="shared" si="44"/>
        <v>16713.261066060695</v>
      </c>
      <c r="E473" s="54">
        <f t="shared" si="45"/>
        <v>39.83327220744466</v>
      </c>
      <c r="F473" s="54">
        <f t="shared" si="46"/>
        <v>520.107972091502</v>
      </c>
      <c r="G473" s="73">
        <f t="shared" si="47"/>
        <v>16193.153093969193</v>
      </c>
      <c r="H473" s="78">
        <f t="shared" si="48"/>
        <v>108166.71302849533</v>
      </c>
    </row>
    <row r="474" spans="2:8" ht="12.75">
      <c r="B474" s="37">
        <f t="shared" si="42"/>
        <v>451</v>
      </c>
      <c r="C474" s="50">
        <f t="shared" si="43"/>
        <v>58988</v>
      </c>
      <c r="D474" s="54">
        <f t="shared" si="44"/>
        <v>16193.153093969193</v>
      </c>
      <c r="E474" s="54">
        <f t="shared" si="45"/>
        <v>38.59368154062658</v>
      </c>
      <c r="F474" s="54">
        <f t="shared" si="46"/>
        <v>521.3475627583201</v>
      </c>
      <c r="G474" s="73">
        <f t="shared" si="47"/>
        <v>15671.805531210874</v>
      </c>
      <c r="H474" s="78">
        <f t="shared" si="48"/>
        <v>108205.30671003596</v>
      </c>
    </row>
    <row r="475" spans="2:8" ht="12.75">
      <c r="B475" s="37">
        <f aca="true" t="shared" si="49" ref="B475:B538">pagam.Num</f>
        <v>452</v>
      </c>
      <c r="C475" s="50">
        <f aca="true" t="shared" si="50" ref="C475:C538">Mostra.Data</f>
        <v>59019</v>
      </c>
      <c r="D475" s="54">
        <f aca="true" t="shared" si="51" ref="D475:D538">Bil.Iniz</f>
        <v>15671.805531210874</v>
      </c>
      <c r="E475" s="54">
        <f aca="true" t="shared" si="52" ref="E475:E538">Interesse</f>
        <v>37.35113651605258</v>
      </c>
      <c r="F475" s="54">
        <f aca="true" t="shared" si="53" ref="F475:F538">Capitale</f>
        <v>522.5901077828942</v>
      </c>
      <c r="G475" s="73">
        <f aca="true" t="shared" si="54" ref="G475:G538">Bilancio.finale</f>
        <v>15149.215423427979</v>
      </c>
      <c r="H475" s="78">
        <f aca="true" t="shared" si="55" ref="H475:H538">Interesse.Comp</f>
        <v>108242.65784655201</v>
      </c>
    </row>
    <row r="476" spans="2:8" ht="12.75">
      <c r="B476" s="37">
        <f t="shared" si="49"/>
        <v>453</v>
      </c>
      <c r="C476" s="50">
        <f t="shared" si="50"/>
        <v>59050</v>
      </c>
      <c r="D476" s="54">
        <f t="shared" si="51"/>
        <v>15149.215423427979</v>
      </c>
      <c r="E476" s="54">
        <f t="shared" si="52"/>
        <v>36.10563009250335</v>
      </c>
      <c r="F476" s="54">
        <f t="shared" si="53"/>
        <v>523.8356142064433</v>
      </c>
      <c r="G476" s="73">
        <f t="shared" si="54"/>
        <v>14625.379809221535</v>
      </c>
      <c r="H476" s="78">
        <f t="shared" si="55"/>
        <v>108278.76347664451</v>
      </c>
    </row>
    <row r="477" spans="2:8" ht="12.75">
      <c r="B477" s="37">
        <f t="shared" si="49"/>
        <v>454</v>
      </c>
      <c r="C477" s="50">
        <f t="shared" si="50"/>
        <v>59080</v>
      </c>
      <c r="D477" s="54">
        <f t="shared" si="51"/>
        <v>14625.379809221535</v>
      </c>
      <c r="E477" s="54">
        <f t="shared" si="52"/>
        <v>34.85715521197799</v>
      </c>
      <c r="F477" s="54">
        <f t="shared" si="53"/>
        <v>525.0840890869687</v>
      </c>
      <c r="G477" s="73">
        <f t="shared" si="54"/>
        <v>14100.295720134565</v>
      </c>
      <c r="H477" s="78">
        <f t="shared" si="55"/>
        <v>108313.6206318565</v>
      </c>
    </row>
    <row r="478" spans="2:8" ht="12.75">
      <c r="B478" s="37">
        <f t="shared" si="49"/>
        <v>455</v>
      </c>
      <c r="C478" s="50">
        <f t="shared" si="50"/>
        <v>59111</v>
      </c>
      <c r="D478" s="54">
        <f t="shared" si="51"/>
        <v>14100.295720134565</v>
      </c>
      <c r="E478" s="54">
        <f t="shared" si="52"/>
        <v>33.60570479965405</v>
      </c>
      <c r="F478" s="54">
        <f t="shared" si="53"/>
        <v>526.3355394992926</v>
      </c>
      <c r="G478" s="73">
        <f t="shared" si="54"/>
        <v>13573.960180635273</v>
      </c>
      <c r="H478" s="78">
        <f t="shared" si="55"/>
        <v>108347.22633665615</v>
      </c>
    </row>
    <row r="479" spans="2:8" ht="12.75">
      <c r="B479" s="37">
        <f t="shared" si="49"/>
        <v>456</v>
      </c>
      <c r="C479" s="50">
        <f t="shared" si="50"/>
        <v>59141</v>
      </c>
      <c r="D479" s="54">
        <f t="shared" si="51"/>
        <v>13573.960180635273</v>
      </c>
      <c r="E479" s="54">
        <f t="shared" si="52"/>
        <v>32.3512717638474</v>
      </c>
      <c r="F479" s="54">
        <f t="shared" si="53"/>
        <v>527.5899725350993</v>
      </c>
      <c r="G479" s="73">
        <f t="shared" si="54"/>
        <v>13046.370208100174</v>
      </c>
      <c r="H479" s="78">
        <f t="shared" si="55"/>
        <v>108379.57760842</v>
      </c>
    </row>
    <row r="480" spans="2:8" ht="12.75">
      <c r="B480" s="37">
        <f t="shared" si="49"/>
        <v>457</v>
      </c>
      <c r="C480" s="50">
        <f t="shared" si="50"/>
        <v>59172</v>
      </c>
      <c r="D480" s="54">
        <f t="shared" si="51"/>
        <v>13046.370208100174</v>
      </c>
      <c r="E480" s="54">
        <f t="shared" si="52"/>
        <v>31.09384899597208</v>
      </c>
      <c r="F480" s="54">
        <f t="shared" si="53"/>
        <v>528.8473953029746</v>
      </c>
      <c r="G480" s="73">
        <f t="shared" si="54"/>
        <v>12517.522812797199</v>
      </c>
      <c r="H480" s="78">
        <f t="shared" si="55"/>
        <v>108410.67145741597</v>
      </c>
    </row>
    <row r="481" spans="2:8" ht="12.75">
      <c r="B481" s="37">
        <f t="shared" si="49"/>
        <v>458</v>
      </c>
      <c r="C481" s="50">
        <f t="shared" si="50"/>
        <v>59203</v>
      </c>
      <c r="D481" s="54">
        <f t="shared" si="51"/>
        <v>12517.522812797199</v>
      </c>
      <c r="E481" s="54">
        <f t="shared" si="52"/>
        <v>29.83342937049999</v>
      </c>
      <c r="F481" s="54">
        <f t="shared" si="53"/>
        <v>530.1078149284467</v>
      </c>
      <c r="G481" s="73">
        <f t="shared" si="54"/>
        <v>11987.414997868753</v>
      </c>
      <c r="H481" s="78">
        <f t="shared" si="55"/>
        <v>108440.50488678647</v>
      </c>
    </row>
    <row r="482" spans="2:8" ht="12.75">
      <c r="B482" s="37">
        <f t="shared" si="49"/>
        <v>459</v>
      </c>
      <c r="C482" s="50">
        <f t="shared" si="50"/>
        <v>59231</v>
      </c>
      <c r="D482" s="54">
        <f t="shared" si="51"/>
        <v>11987.414997868753</v>
      </c>
      <c r="E482" s="54">
        <f t="shared" si="52"/>
        <v>28.570005744920525</v>
      </c>
      <c r="F482" s="54">
        <f t="shared" si="53"/>
        <v>531.3712385540261</v>
      </c>
      <c r="G482" s="73">
        <f t="shared" si="54"/>
        <v>11456.043759314727</v>
      </c>
      <c r="H482" s="78">
        <f t="shared" si="55"/>
        <v>108469.07489253138</v>
      </c>
    </row>
    <row r="483" spans="2:8" ht="12.75">
      <c r="B483" s="37">
        <f t="shared" si="49"/>
        <v>460</v>
      </c>
      <c r="C483" s="50">
        <f t="shared" si="50"/>
        <v>59262</v>
      </c>
      <c r="D483" s="54">
        <f t="shared" si="51"/>
        <v>11456.043759314727</v>
      </c>
      <c r="E483" s="54">
        <f t="shared" si="52"/>
        <v>27.3035709597001</v>
      </c>
      <c r="F483" s="54">
        <f t="shared" si="53"/>
        <v>532.6376733392466</v>
      </c>
      <c r="G483" s="73">
        <f t="shared" si="54"/>
        <v>10923.40608597548</v>
      </c>
      <c r="H483" s="78">
        <f t="shared" si="55"/>
        <v>108496.37846349108</v>
      </c>
    </row>
    <row r="484" spans="2:8" ht="12.75">
      <c r="B484" s="37">
        <f t="shared" si="49"/>
        <v>461</v>
      </c>
      <c r="C484" s="50">
        <f t="shared" si="50"/>
        <v>59292</v>
      </c>
      <c r="D484" s="54">
        <f t="shared" si="51"/>
        <v>10923.40608597548</v>
      </c>
      <c r="E484" s="54">
        <f t="shared" si="52"/>
        <v>26.03411783824156</v>
      </c>
      <c r="F484" s="54">
        <f t="shared" si="53"/>
        <v>533.9071264607052</v>
      </c>
      <c r="G484" s="73">
        <f t="shared" si="54"/>
        <v>10389.498959514776</v>
      </c>
      <c r="H484" s="78">
        <f t="shared" si="55"/>
        <v>108522.41258132932</v>
      </c>
    </row>
    <row r="485" spans="2:8" ht="12.75">
      <c r="B485" s="37">
        <f t="shared" si="49"/>
        <v>462</v>
      </c>
      <c r="C485" s="50">
        <f t="shared" si="50"/>
        <v>59323</v>
      </c>
      <c r="D485" s="54">
        <f t="shared" si="51"/>
        <v>10389.498959514776</v>
      </c>
      <c r="E485" s="54">
        <f t="shared" si="52"/>
        <v>24.76163918684355</v>
      </c>
      <c r="F485" s="54">
        <f t="shared" si="53"/>
        <v>535.1796051121031</v>
      </c>
      <c r="G485" s="73">
        <f t="shared" si="54"/>
        <v>9854.319354402673</v>
      </c>
      <c r="H485" s="78">
        <f t="shared" si="55"/>
        <v>108547.17422051617</v>
      </c>
    </row>
    <row r="486" spans="2:8" ht="12.75">
      <c r="B486" s="37">
        <f t="shared" si="49"/>
        <v>463</v>
      </c>
      <c r="C486" s="50">
        <f t="shared" si="50"/>
        <v>59353</v>
      </c>
      <c r="D486" s="54">
        <f t="shared" si="51"/>
        <v>9854.319354402673</v>
      </c>
      <c r="E486" s="54">
        <f t="shared" si="52"/>
        <v>23.4861277946597</v>
      </c>
      <c r="F486" s="54">
        <f t="shared" si="53"/>
        <v>536.4551165042869</v>
      </c>
      <c r="G486" s="73">
        <f t="shared" si="54"/>
        <v>9317.864237898386</v>
      </c>
      <c r="H486" s="78">
        <f t="shared" si="55"/>
        <v>108570.66034831083</v>
      </c>
    </row>
    <row r="487" spans="2:8" ht="12.75">
      <c r="B487" s="37">
        <f t="shared" si="49"/>
        <v>464</v>
      </c>
      <c r="C487" s="50">
        <f t="shared" si="50"/>
        <v>59384</v>
      </c>
      <c r="D487" s="54">
        <f t="shared" si="51"/>
        <v>9317.864237898386</v>
      </c>
      <c r="E487" s="54">
        <f t="shared" si="52"/>
        <v>22.20757643365782</v>
      </c>
      <c r="F487" s="54">
        <f t="shared" si="53"/>
        <v>537.7336678652889</v>
      </c>
      <c r="G487" s="73">
        <f t="shared" si="54"/>
        <v>8780.130570033098</v>
      </c>
      <c r="H487" s="78">
        <f t="shared" si="55"/>
        <v>108592.8679247445</v>
      </c>
    </row>
    <row r="488" spans="2:8" ht="12.75">
      <c r="B488" s="37">
        <f t="shared" si="49"/>
        <v>465</v>
      </c>
      <c r="C488" s="50">
        <f t="shared" si="50"/>
        <v>59415</v>
      </c>
      <c r="D488" s="54">
        <f t="shared" si="51"/>
        <v>8780.130570033098</v>
      </c>
      <c r="E488" s="54">
        <f t="shared" si="52"/>
        <v>20.925977858578882</v>
      </c>
      <c r="F488" s="54">
        <f t="shared" si="53"/>
        <v>539.0152664403678</v>
      </c>
      <c r="G488" s="73">
        <f t="shared" si="54"/>
        <v>8241.11530359273</v>
      </c>
      <c r="H488" s="78">
        <f t="shared" si="55"/>
        <v>108613.79390260308</v>
      </c>
    </row>
    <row r="489" spans="2:8" ht="12.75">
      <c r="B489" s="37">
        <f t="shared" si="49"/>
        <v>466</v>
      </c>
      <c r="C489" s="50">
        <f t="shared" si="50"/>
        <v>59445</v>
      </c>
      <c r="D489" s="54">
        <f t="shared" si="51"/>
        <v>8241.11530359273</v>
      </c>
      <c r="E489" s="54">
        <f t="shared" si="52"/>
        <v>19.641324806896005</v>
      </c>
      <c r="F489" s="54">
        <f t="shared" si="53"/>
        <v>540.2999194920507</v>
      </c>
      <c r="G489" s="73">
        <f t="shared" si="54"/>
        <v>7700.815384100679</v>
      </c>
      <c r="H489" s="78">
        <f t="shared" si="55"/>
        <v>108633.43522740998</v>
      </c>
    </row>
    <row r="490" spans="2:8" ht="12.75">
      <c r="B490" s="37">
        <f t="shared" si="49"/>
        <v>467</v>
      </c>
      <c r="C490" s="50">
        <f t="shared" si="50"/>
        <v>59476</v>
      </c>
      <c r="D490" s="54">
        <f t="shared" si="51"/>
        <v>7700.815384100679</v>
      </c>
      <c r="E490" s="54">
        <f t="shared" si="52"/>
        <v>18.353609998773283</v>
      </c>
      <c r="F490" s="54">
        <f t="shared" si="53"/>
        <v>541.5876343001734</v>
      </c>
      <c r="G490" s="73">
        <f t="shared" si="54"/>
        <v>7159.227749800505</v>
      </c>
      <c r="H490" s="78">
        <f t="shared" si="55"/>
        <v>108651.78883740875</v>
      </c>
    </row>
    <row r="491" spans="2:8" ht="12.75">
      <c r="B491" s="37">
        <f t="shared" si="49"/>
        <v>468</v>
      </c>
      <c r="C491" s="50">
        <f t="shared" si="50"/>
        <v>59506</v>
      </c>
      <c r="D491" s="54">
        <f t="shared" si="51"/>
        <v>7159.227749800505</v>
      </c>
      <c r="E491" s="54">
        <f t="shared" si="52"/>
        <v>17.062826137024537</v>
      </c>
      <c r="F491" s="54">
        <f t="shared" si="53"/>
        <v>542.8784181619221</v>
      </c>
      <c r="G491" s="73">
        <f t="shared" si="54"/>
        <v>6616.349331638583</v>
      </c>
      <c r="H491" s="78">
        <f t="shared" si="55"/>
        <v>108668.85166354578</v>
      </c>
    </row>
    <row r="492" spans="2:8" ht="12.75">
      <c r="B492" s="37">
        <f t="shared" si="49"/>
        <v>469</v>
      </c>
      <c r="C492" s="50">
        <f t="shared" si="50"/>
        <v>59537</v>
      </c>
      <c r="D492" s="54">
        <f t="shared" si="51"/>
        <v>6616.349331638583</v>
      </c>
      <c r="E492" s="54">
        <f t="shared" si="52"/>
        <v>15.768965907071955</v>
      </c>
      <c r="F492" s="54">
        <f t="shared" si="53"/>
        <v>544.1722783918748</v>
      </c>
      <c r="G492" s="73">
        <f t="shared" si="54"/>
        <v>6072.177053246708</v>
      </c>
      <c r="H492" s="78">
        <f t="shared" si="55"/>
        <v>108684.62062945285</v>
      </c>
    </row>
    <row r="493" spans="2:8" ht="12.75">
      <c r="B493" s="37">
        <f t="shared" si="49"/>
        <v>470</v>
      </c>
      <c r="C493" s="50">
        <f t="shared" si="50"/>
        <v>59568</v>
      </c>
      <c r="D493" s="54">
        <f t="shared" si="51"/>
        <v>6072.177053246708</v>
      </c>
      <c r="E493" s="54">
        <f t="shared" si="52"/>
        <v>14.472021976904653</v>
      </c>
      <c r="F493" s="54">
        <f t="shared" si="53"/>
        <v>545.469222322042</v>
      </c>
      <c r="G493" s="73">
        <f t="shared" si="54"/>
        <v>5526.707830924666</v>
      </c>
      <c r="H493" s="78">
        <f t="shared" si="55"/>
        <v>108699.09265142976</v>
      </c>
    </row>
    <row r="494" spans="2:8" ht="12.75">
      <c r="B494" s="37">
        <f t="shared" si="49"/>
        <v>471</v>
      </c>
      <c r="C494" s="50">
        <f t="shared" si="50"/>
        <v>59596</v>
      </c>
      <c r="D494" s="54">
        <f t="shared" si="51"/>
        <v>5526.707830924666</v>
      </c>
      <c r="E494" s="54">
        <f t="shared" si="52"/>
        <v>13.17198699703712</v>
      </c>
      <c r="F494" s="54">
        <f t="shared" si="53"/>
        <v>546.7692573019095</v>
      </c>
      <c r="G494" s="73">
        <f t="shared" si="54"/>
        <v>4979.938573622757</v>
      </c>
      <c r="H494" s="78">
        <f t="shared" si="55"/>
        <v>108712.2646384268</v>
      </c>
    </row>
    <row r="495" spans="2:8" ht="12.75">
      <c r="B495" s="37">
        <f t="shared" si="49"/>
        <v>472</v>
      </c>
      <c r="C495" s="50">
        <f t="shared" si="50"/>
        <v>59627</v>
      </c>
      <c r="D495" s="54">
        <f t="shared" si="51"/>
        <v>4979.938573622757</v>
      </c>
      <c r="E495" s="54">
        <f t="shared" si="52"/>
        <v>11.86885360046757</v>
      </c>
      <c r="F495" s="54">
        <f t="shared" si="53"/>
        <v>548.0723906984791</v>
      </c>
      <c r="G495" s="73">
        <f t="shared" si="54"/>
        <v>4431.866182924277</v>
      </c>
      <c r="H495" s="78">
        <f t="shared" si="55"/>
        <v>108724.13349202726</v>
      </c>
    </row>
    <row r="496" spans="2:8" ht="12.75">
      <c r="B496" s="37">
        <f t="shared" si="49"/>
        <v>473</v>
      </c>
      <c r="C496" s="50">
        <f t="shared" si="50"/>
        <v>59657</v>
      </c>
      <c r="D496" s="54">
        <f t="shared" si="51"/>
        <v>4431.866182924277</v>
      </c>
      <c r="E496" s="54">
        <f t="shared" si="52"/>
        <v>10.562614402636195</v>
      </c>
      <c r="F496" s="54">
        <f t="shared" si="53"/>
        <v>549.3786298963105</v>
      </c>
      <c r="G496" s="73">
        <f t="shared" si="54"/>
        <v>3882.487553027967</v>
      </c>
      <c r="H496" s="78">
        <f t="shared" si="55"/>
        <v>108734.6961064299</v>
      </c>
    </row>
    <row r="497" spans="2:8" ht="12.75">
      <c r="B497" s="37">
        <f t="shared" si="49"/>
        <v>474</v>
      </c>
      <c r="C497" s="50">
        <f t="shared" si="50"/>
        <v>59688</v>
      </c>
      <c r="D497" s="54">
        <f t="shared" si="51"/>
        <v>3882.487553027967</v>
      </c>
      <c r="E497" s="54">
        <f t="shared" si="52"/>
        <v>9.253262001383321</v>
      </c>
      <c r="F497" s="54">
        <f t="shared" si="53"/>
        <v>550.6879822975634</v>
      </c>
      <c r="G497" s="73">
        <f t="shared" si="54"/>
        <v>3331.7995707304035</v>
      </c>
      <c r="H497" s="78">
        <f t="shared" si="55"/>
        <v>108743.94936843128</v>
      </c>
    </row>
    <row r="498" spans="2:8" ht="12.75">
      <c r="B498" s="37">
        <f t="shared" si="49"/>
        <v>475</v>
      </c>
      <c r="C498" s="50">
        <f t="shared" si="50"/>
        <v>59718</v>
      </c>
      <c r="D498" s="54">
        <f t="shared" si="51"/>
        <v>3331.7995707304035</v>
      </c>
      <c r="E498" s="54">
        <f t="shared" si="52"/>
        <v>7.940788976907461</v>
      </c>
      <c r="F498" s="54">
        <f t="shared" si="53"/>
        <v>552.0004553220392</v>
      </c>
      <c r="G498" s="73">
        <f t="shared" si="54"/>
        <v>2779.7991154083643</v>
      </c>
      <c r="H498" s="78">
        <f t="shared" si="55"/>
        <v>108751.89015740818</v>
      </c>
    </row>
    <row r="499" spans="2:8" ht="12.75">
      <c r="B499" s="37">
        <f t="shared" si="49"/>
        <v>476</v>
      </c>
      <c r="C499" s="50">
        <f t="shared" si="50"/>
        <v>59749</v>
      </c>
      <c r="D499" s="54">
        <f t="shared" si="51"/>
        <v>2779.7991154083643</v>
      </c>
      <c r="E499" s="54">
        <f t="shared" si="52"/>
        <v>6.625187891723268</v>
      </c>
      <c r="F499" s="54">
        <f t="shared" si="53"/>
        <v>553.3160564072234</v>
      </c>
      <c r="G499" s="73">
        <f t="shared" si="54"/>
        <v>2226.4830590011406</v>
      </c>
      <c r="H499" s="78">
        <f t="shared" si="55"/>
        <v>108758.51534529991</v>
      </c>
    </row>
    <row r="500" spans="2:8" ht="12.75">
      <c r="B500" s="37">
        <f t="shared" si="49"/>
        <v>477</v>
      </c>
      <c r="C500" s="50">
        <f t="shared" si="50"/>
        <v>59780</v>
      </c>
      <c r="D500" s="54">
        <f t="shared" si="51"/>
        <v>2226.4830590011406</v>
      </c>
      <c r="E500" s="54">
        <f t="shared" si="52"/>
        <v>5.306451290619385</v>
      </c>
      <c r="F500" s="54">
        <f t="shared" si="53"/>
        <v>554.6347930083273</v>
      </c>
      <c r="G500" s="73">
        <f t="shared" si="54"/>
        <v>1671.8482659928134</v>
      </c>
      <c r="H500" s="78">
        <f t="shared" si="55"/>
        <v>108763.82179659052</v>
      </c>
    </row>
    <row r="501" spans="2:8" ht="12.75">
      <c r="B501" s="37">
        <f t="shared" si="49"/>
        <v>478</v>
      </c>
      <c r="C501" s="50">
        <f t="shared" si="50"/>
        <v>59810</v>
      </c>
      <c r="D501" s="54">
        <f t="shared" si="51"/>
        <v>1671.8482659928134</v>
      </c>
      <c r="E501" s="54">
        <f t="shared" si="52"/>
        <v>3.984571700616205</v>
      </c>
      <c r="F501" s="54">
        <f t="shared" si="53"/>
        <v>555.9566725983304</v>
      </c>
      <c r="G501" s="73">
        <f t="shared" si="54"/>
        <v>1115.891593394483</v>
      </c>
      <c r="H501" s="78">
        <f t="shared" si="55"/>
        <v>108767.80636829113</v>
      </c>
    </row>
    <row r="502" spans="2:8" ht="12.75">
      <c r="B502" s="37">
        <f t="shared" si="49"/>
        <v>479</v>
      </c>
      <c r="C502" s="50">
        <f t="shared" si="50"/>
        <v>59841</v>
      </c>
      <c r="D502" s="54">
        <f t="shared" si="51"/>
        <v>1115.891593394483</v>
      </c>
      <c r="E502" s="54">
        <f t="shared" si="52"/>
        <v>2.6595416309235174</v>
      </c>
      <c r="F502" s="54">
        <f t="shared" si="53"/>
        <v>557.2817026680232</v>
      </c>
      <c r="G502" s="73">
        <f t="shared" si="54"/>
        <v>558.6098907264598</v>
      </c>
      <c r="H502" s="78">
        <f t="shared" si="55"/>
        <v>108770.46590992206</v>
      </c>
    </row>
    <row r="503" spans="2:8" ht="12.75">
      <c r="B503" s="37">
        <f t="shared" si="49"/>
        <v>480</v>
      </c>
      <c r="C503" s="50">
        <f t="shared" si="50"/>
        <v>59871</v>
      </c>
      <c r="D503" s="54">
        <f t="shared" si="51"/>
        <v>558.6098907264598</v>
      </c>
      <c r="E503" s="54">
        <f t="shared" si="52"/>
        <v>1.3313535728980623</v>
      </c>
      <c r="F503" s="54">
        <f t="shared" si="53"/>
        <v>558.6098907260487</v>
      </c>
      <c r="G503" s="73">
        <f t="shared" si="54"/>
        <v>4.1109160520136356E-10</v>
      </c>
      <c r="H503" s="78">
        <f t="shared" si="55"/>
        <v>108771.79726349495</v>
      </c>
    </row>
    <row r="504" spans="2:8" ht="12.75">
      <c r="B504" s="37">
        <f t="shared" si="49"/>
      </c>
      <c r="C504" s="50">
        <f t="shared" si="50"/>
      </c>
      <c r="D504" s="54">
        <f t="shared" si="51"/>
      </c>
      <c r="E504" s="54">
        <f t="shared" si="52"/>
      </c>
      <c r="F504" s="54">
        <f t="shared" si="53"/>
      </c>
      <c r="G504" s="73">
        <f t="shared" si="54"/>
      </c>
      <c r="H504" s="78">
        <f t="shared" si="55"/>
      </c>
    </row>
    <row r="505" spans="2:8" ht="12.75">
      <c r="B505" s="37">
        <f t="shared" si="49"/>
      </c>
      <c r="C505" s="50">
        <f t="shared" si="50"/>
      </c>
      <c r="D505" s="54">
        <f t="shared" si="51"/>
      </c>
      <c r="E505" s="54">
        <f t="shared" si="52"/>
      </c>
      <c r="F505" s="54">
        <f t="shared" si="53"/>
      </c>
      <c r="G505" s="73">
        <f t="shared" si="54"/>
      </c>
      <c r="H505" s="78">
        <f t="shared" si="55"/>
      </c>
    </row>
    <row r="506" spans="2:8" ht="12.75">
      <c r="B506" s="37">
        <f t="shared" si="49"/>
      </c>
      <c r="C506" s="50">
        <f t="shared" si="50"/>
      </c>
      <c r="D506" s="54">
        <f t="shared" si="51"/>
      </c>
      <c r="E506" s="54">
        <f t="shared" si="52"/>
      </c>
      <c r="F506" s="54">
        <f t="shared" si="53"/>
      </c>
      <c r="G506" s="73">
        <f t="shared" si="54"/>
      </c>
      <c r="H506" s="78">
        <f t="shared" si="55"/>
      </c>
    </row>
    <row r="507" spans="2:8" ht="12.75">
      <c r="B507" s="37">
        <f t="shared" si="49"/>
      </c>
      <c r="C507" s="50">
        <f t="shared" si="50"/>
      </c>
      <c r="D507" s="54">
        <f t="shared" si="51"/>
      </c>
      <c r="E507" s="54">
        <f t="shared" si="52"/>
      </c>
      <c r="F507" s="54">
        <f t="shared" si="53"/>
      </c>
      <c r="G507" s="73">
        <f t="shared" si="54"/>
      </c>
      <c r="H507" s="78">
        <f t="shared" si="55"/>
      </c>
    </row>
    <row r="508" spans="2:8" ht="12.75">
      <c r="B508" s="37">
        <f t="shared" si="49"/>
      </c>
      <c r="C508" s="50">
        <f t="shared" si="50"/>
      </c>
      <c r="D508" s="54">
        <f t="shared" si="51"/>
      </c>
      <c r="E508" s="54">
        <f t="shared" si="52"/>
      </c>
      <c r="F508" s="54">
        <f t="shared" si="53"/>
      </c>
      <c r="G508" s="73">
        <f t="shared" si="54"/>
      </c>
      <c r="H508" s="78">
        <f t="shared" si="55"/>
      </c>
    </row>
    <row r="509" spans="2:8" ht="12.75">
      <c r="B509" s="37">
        <f t="shared" si="49"/>
      </c>
      <c r="C509" s="50">
        <f t="shared" si="50"/>
      </c>
      <c r="D509" s="54">
        <f t="shared" si="51"/>
      </c>
      <c r="E509" s="54">
        <f t="shared" si="52"/>
      </c>
      <c r="F509" s="54">
        <f t="shared" si="53"/>
      </c>
      <c r="G509" s="73">
        <f t="shared" si="54"/>
      </c>
      <c r="H509" s="78">
        <f t="shared" si="55"/>
      </c>
    </row>
    <row r="510" spans="2:8" ht="12.75">
      <c r="B510" s="37">
        <f t="shared" si="49"/>
      </c>
      <c r="C510" s="50">
        <f t="shared" si="50"/>
      </c>
      <c r="D510" s="54">
        <f t="shared" si="51"/>
      </c>
      <c r="E510" s="54">
        <f t="shared" si="52"/>
      </c>
      <c r="F510" s="54">
        <f t="shared" si="53"/>
      </c>
      <c r="G510" s="73">
        <f t="shared" si="54"/>
      </c>
      <c r="H510" s="78">
        <f t="shared" si="55"/>
      </c>
    </row>
    <row r="511" spans="2:8" ht="12.75">
      <c r="B511" s="37">
        <f t="shared" si="49"/>
      </c>
      <c r="C511" s="50">
        <f t="shared" si="50"/>
      </c>
      <c r="D511" s="54">
        <f t="shared" si="51"/>
      </c>
      <c r="E511" s="54">
        <f t="shared" si="52"/>
      </c>
      <c r="F511" s="54">
        <f t="shared" si="53"/>
      </c>
      <c r="G511" s="73">
        <f t="shared" si="54"/>
      </c>
      <c r="H511" s="78">
        <f t="shared" si="55"/>
      </c>
    </row>
    <row r="512" spans="2:8" ht="12.75">
      <c r="B512" s="37">
        <f t="shared" si="49"/>
      </c>
      <c r="C512" s="50">
        <f t="shared" si="50"/>
      </c>
      <c r="D512" s="54">
        <f t="shared" si="51"/>
      </c>
      <c r="E512" s="54">
        <f t="shared" si="52"/>
      </c>
      <c r="F512" s="54">
        <f t="shared" si="53"/>
      </c>
      <c r="G512" s="73">
        <f t="shared" si="54"/>
      </c>
      <c r="H512" s="78">
        <f t="shared" si="55"/>
      </c>
    </row>
    <row r="513" spans="2:8" ht="12.75">
      <c r="B513" s="37">
        <f t="shared" si="49"/>
      </c>
      <c r="C513" s="50">
        <f t="shared" si="50"/>
      </c>
      <c r="D513" s="54">
        <f t="shared" si="51"/>
      </c>
      <c r="E513" s="54">
        <f t="shared" si="52"/>
      </c>
      <c r="F513" s="54">
        <f t="shared" si="53"/>
      </c>
      <c r="G513" s="73">
        <f t="shared" si="54"/>
      </c>
      <c r="H513" s="78">
        <f t="shared" si="55"/>
      </c>
    </row>
    <row r="514" spans="2:8" ht="12.75">
      <c r="B514" s="37">
        <f t="shared" si="49"/>
      </c>
      <c r="C514" s="50">
        <f t="shared" si="50"/>
      </c>
      <c r="D514" s="54">
        <f t="shared" si="51"/>
      </c>
      <c r="E514" s="54">
        <f t="shared" si="52"/>
      </c>
      <c r="F514" s="54">
        <f t="shared" si="53"/>
      </c>
      <c r="G514" s="73">
        <f t="shared" si="54"/>
      </c>
      <c r="H514" s="78">
        <f t="shared" si="55"/>
      </c>
    </row>
    <row r="515" spans="2:8" ht="12.75">
      <c r="B515" s="37">
        <f t="shared" si="49"/>
      </c>
      <c r="C515" s="50">
        <f t="shared" si="50"/>
      </c>
      <c r="D515" s="54">
        <f t="shared" si="51"/>
      </c>
      <c r="E515" s="54">
        <f t="shared" si="52"/>
      </c>
      <c r="F515" s="54">
        <f t="shared" si="53"/>
      </c>
      <c r="G515" s="73">
        <f t="shared" si="54"/>
      </c>
      <c r="H515" s="78">
        <f t="shared" si="55"/>
      </c>
    </row>
    <row r="516" spans="2:8" ht="12.75">
      <c r="B516" s="37">
        <f t="shared" si="49"/>
      </c>
      <c r="C516" s="50">
        <f t="shared" si="50"/>
      </c>
      <c r="D516" s="54">
        <f t="shared" si="51"/>
      </c>
      <c r="E516" s="54">
        <f t="shared" si="52"/>
      </c>
      <c r="F516" s="54">
        <f t="shared" si="53"/>
      </c>
      <c r="G516" s="73">
        <f t="shared" si="54"/>
      </c>
      <c r="H516" s="78">
        <f t="shared" si="55"/>
      </c>
    </row>
    <row r="517" spans="2:8" ht="12.75">
      <c r="B517" s="37">
        <f t="shared" si="49"/>
      </c>
      <c r="C517" s="50">
        <f t="shared" si="50"/>
      </c>
      <c r="D517" s="54">
        <f t="shared" si="51"/>
      </c>
      <c r="E517" s="54">
        <f t="shared" si="52"/>
      </c>
      <c r="F517" s="54">
        <f t="shared" si="53"/>
      </c>
      <c r="G517" s="73">
        <f t="shared" si="54"/>
      </c>
      <c r="H517" s="78">
        <f t="shared" si="55"/>
      </c>
    </row>
    <row r="518" spans="2:8" ht="12.75">
      <c r="B518" s="37">
        <f t="shared" si="49"/>
      </c>
      <c r="C518" s="50">
        <f t="shared" si="50"/>
      </c>
      <c r="D518" s="54">
        <f t="shared" si="51"/>
      </c>
      <c r="E518" s="54">
        <f t="shared" si="52"/>
      </c>
      <c r="F518" s="54">
        <f t="shared" si="53"/>
      </c>
      <c r="G518" s="73">
        <f t="shared" si="54"/>
      </c>
      <c r="H518" s="78">
        <f t="shared" si="55"/>
      </c>
    </row>
    <row r="519" spans="2:8" ht="12.75">
      <c r="B519" s="37">
        <f t="shared" si="49"/>
      </c>
      <c r="C519" s="50">
        <f t="shared" si="50"/>
      </c>
      <c r="D519" s="54">
        <f t="shared" si="51"/>
      </c>
      <c r="E519" s="54">
        <f t="shared" si="52"/>
      </c>
      <c r="F519" s="54">
        <f t="shared" si="53"/>
      </c>
      <c r="G519" s="73">
        <f t="shared" si="54"/>
      </c>
      <c r="H519" s="78">
        <f t="shared" si="55"/>
      </c>
    </row>
    <row r="520" spans="2:8" ht="12.75">
      <c r="B520" s="37">
        <f t="shared" si="49"/>
      </c>
      <c r="C520" s="50">
        <f t="shared" si="50"/>
      </c>
      <c r="D520" s="54">
        <f t="shared" si="51"/>
      </c>
      <c r="E520" s="54">
        <f t="shared" si="52"/>
      </c>
      <c r="F520" s="54">
        <f t="shared" si="53"/>
      </c>
      <c r="G520" s="73">
        <f t="shared" si="54"/>
      </c>
      <c r="H520" s="78">
        <f t="shared" si="55"/>
      </c>
    </row>
    <row r="521" spans="2:8" ht="12.75">
      <c r="B521" s="37">
        <f t="shared" si="49"/>
      </c>
      <c r="C521" s="50">
        <f t="shared" si="50"/>
      </c>
      <c r="D521" s="54">
        <f t="shared" si="51"/>
      </c>
      <c r="E521" s="54">
        <f t="shared" si="52"/>
      </c>
      <c r="F521" s="54">
        <f t="shared" si="53"/>
      </c>
      <c r="G521" s="73">
        <f t="shared" si="54"/>
      </c>
      <c r="H521" s="78">
        <f t="shared" si="55"/>
      </c>
    </row>
    <row r="522" spans="2:8" ht="12.75">
      <c r="B522" s="37">
        <f t="shared" si="49"/>
      </c>
      <c r="C522" s="50">
        <f t="shared" si="50"/>
      </c>
      <c r="D522" s="54">
        <f t="shared" si="51"/>
      </c>
      <c r="E522" s="54">
        <f t="shared" si="52"/>
      </c>
      <c r="F522" s="54">
        <f t="shared" si="53"/>
      </c>
      <c r="G522" s="73">
        <f t="shared" si="54"/>
      </c>
      <c r="H522" s="78">
        <f t="shared" si="55"/>
      </c>
    </row>
    <row r="523" spans="2:8" ht="12.75">
      <c r="B523" s="37">
        <f t="shared" si="49"/>
      </c>
      <c r="C523" s="50">
        <f t="shared" si="50"/>
      </c>
      <c r="D523" s="54">
        <f t="shared" si="51"/>
      </c>
      <c r="E523" s="54">
        <f t="shared" si="52"/>
      </c>
      <c r="F523" s="54">
        <f t="shared" si="53"/>
      </c>
      <c r="G523" s="73">
        <f t="shared" si="54"/>
      </c>
      <c r="H523" s="78">
        <f t="shared" si="55"/>
      </c>
    </row>
    <row r="524" spans="2:8" ht="12.75">
      <c r="B524" s="37">
        <f t="shared" si="49"/>
      </c>
      <c r="C524" s="50">
        <f t="shared" si="50"/>
      </c>
      <c r="D524" s="54">
        <f t="shared" si="51"/>
      </c>
      <c r="E524" s="54">
        <f t="shared" si="52"/>
      </c>
      <c r="F524" s="54">
        <f t="shared" si="53"/>
      </c>
      <c r="G524" s="73">
        <f t="shared" si="54"/>
      </c>
      <c r="H524" s="78">
        <f t="shared" si="55"/>
      </c>
    </row>
    <row r="525" spans="2:8" ht="12.75">
      <c r="B525" s="37">
        <f t="shared" si="49"/>
      </c>
      <c r="C525" s="50">
        <f t="shared" si="50"/>
      </c>
      <c r="D525" s="54">
        <f t="shared" si="51"/>
      </c>
      <c r="E525" s="54">
        <f t="shared" si="52"/>
      </c>
      <c r="F525" s="54">
        <f t="shared" si="53"/>
      </c>
      <c r="G525" s="73">
        <f t="shared" si="54"/>
      </c>
      <c r="H525" s="78">
        <f t="shared" si="55"/>
      </c>
    </row>
    <row r="526" spans="2:8" ht="12.75">
      <c r="B526" s="37">
        <f t="shared" si="49"/>
      </c>
      <c r="C526" s="50">
        <f t="shared" si="50"/>
      </c>
      <c r="D526" s="54">
        <f t="shared" si="51"/>
      </c>
      <c r="E526" s="54">
        <f t="shared" si="52"/>
      </c>
      <c r="F526" s="54">
        <f t="shared" si="53"/>
      </c>
      <c r="G526" s="73">
        <f t="shared" si="54"/>
      </c>
      <c r="H526" s="78">
        <f t="shared" si="55"/>
      </c>
    </row>
    <row r="527" spans="2:8" ht="12.75">
      <c r="B527" s="37">
        <f t="shared" si="49"/>
      </c>
      <c r="C527" s="50">
        <f t="shared" si="50"/>
      </c>
      <c r="D527" s="54">
        <f t="shared" si="51"/>
      </c>
      <c r="E527" s="54">
        <f t="shared" si="52"/>
      </c>
      <c r="F527" s="54">
        <f t="shared" si="53"/>
      </c>
      <c r="G527" s="73">
        <f t="shared" si="54"/>
      </c>
      <c r="H527" s="78">
        <f t="shared" si="55"/>
      </c>
    </row>
    <row r="528" spans="2:8" ht="12.75">
      <c r="B528" s="37">
        <f t="shared" si="49"/>
      </c>
      <c r="C528" s="50">
        <f t="shared" si="50"/>
      </c>
      <c r="D528" s="54">
        <f t="shared" si="51"/>
      </c>
      <c r="E528" s="54">
        <f t="shared" si="52"/>
      </c>
      <c r="F528" s="54">
        <f t="shared" si="53"/>
      </c>
      <c r="G528" s="73">
        <f t="shared" si="54"/>
      </c>
      <c r="H528" s="78">
        <f t="shared" si="55"/>
      </c>
    </row>
    <row r="529" spans="2:8" ht="12.75">
      <c r="B529" s="37">
        <f t="shared" si="49"/>
      </c>
      <c r="C529" s="50">
        <f t="shared" si="50"/>
      </c>
      <c r="D529" s="54">
        <f t="shared" si="51"/>
      </c>
      <c r="E529" s="54">
        <f t="shared" si="52"/>
      </c>
      <c r="F529" s="54">
        <f t="shared" si="53"/>
      </c>
      <c r="G529" s="73">
        <f t="shared" si="54"/>
      </c>
      <c r="H529" s="78">
        <f t="shared" si="55"/>
      </c>
    </row>
    <row r="530" spans="2:8" ht="12.75">
      <c r="B530" s="37">
        <f t="shared" si="49"/>
      </c>
      <c r="C530" s="50">
        <f t="shared" si="50"/>
      </c>
      <c r="D530" s="54">
        <f t="shared" si="51"/>
      </c>
      <c r="E530" s="54">
        <f t="shared" si="52"/>
      </c>
      <c r="F530" s="54">
        <f t="shared" si="53"/>
      </c>
      <c r="G530" s="73">
        <f t="shared" si="54"/>
      </c>
      <c r="H530" s="78">
        <f t="shared" si="55"/>
      </c>
    </row>
    <row r="531" spans="2:8" ht="12.75">
      <c r="B531" s="37">
        <f t="shared" si="49"/>
      </c>
      <c r="C531" s="50">
        <f t="shared" si="50"/>
      </c>
      <c r="D531" s="54">
        <f t="shared" si="51"/>
      </c>
      <c r="E531" s="54">
        <f t="shared" si="52"/>
      </c>
      <c r="F531" s="54">
        <f t="shared" si="53"/>
      </c>
      <c r="G531" s="73">
        <f t="shared" si="54"/>
      </c>
      <c r="H531" s="78">
        <f t="shared" si="55"/>
      </c>
    </row>
    <row r="532" spans="2:8" ht="12.75">
      <c r="B532" s="37">
        <f t="shared" si="49"/>
      </c>
      <c r="C532" s="50">
        <f t="shared" si="50"/>
      </c>
      <c r="D532" s="54">
        <f t="shared" si="51"/>
      </c>
      <c r="E532" s="54">
        <f t="shared" si="52"/>
      </c>
      <c r="F532" s="54">
        <f t="shared" si="53"/>
      </c>
      <c r="G532" s="73">
        <f t="shared" si="54"/>
      </c>
      <c r="H532" s="78">
        <f t="shared" si="55"/>
      </c>
    </row>
    <row r="533" spans="2:8" ht="12.75">
      <c r="B533" s="37">
        <f t="shared" si="49"/>
      </c>
      <c r="C533" s="50">
        <f t="shared" si="50"/>
      </c>
      <c r="D533" s="54">
        <f t="shared" si="51"/>
      </c>
      <c r="E533" s="54">
        <f t="shared" si="52"/>
      </c>
      <c r="F533" s="54">
        <f t="shared" si="53"/>
      </c>
      <c r="G533" s="73">
        <f t="shared" si="54"/>
      </c>
      <c r="H533" s="78">
        <f t="shared" si="55"/>
      </c>
    </row>
    <row r="534" spans="2:8" ht="12.75">
      <c r="B534" s="37">
        <f t="shared" si="49"/>
      </c>
      <c r="C534" s="50">
        <f t="shared" si="50"/>
      </c>
      <c r="D534" s="54">
        <f t="shared" si="51"/>
      </c>
      <c r="E534" s="54">
        <f t="shared" si="52"/>
      </c>
      <c r="F534" s="54">
        <f t="shared" si="53"/>
      </c>
      <c r="G534" s="73">
        <f t="shared" si="54"/>
      </c>
      <c r="H534" s="78">
        <f t="shared" si="55"/>
      </c>
    </row>
    <row r="535" spans="2:8" ht="12.75">
      <c r="B535" s="37">
        <f t="shared" si="49"/>
      </c>
      <c r="C535" s="50">
        <f t="shared" si="50"/>
      </c>
      <c r="D535" s="54">
        <f t="shared" si="51"/>
      </c>
      <c r="E535" s="54">
        <f t="shared" si="52"/>
      </c>
      <c r="F535" s="54">
        <f t="shared" si="53"/>
      </c>
      <c r="G535" s="73">
        <f t="shared" si="54"/>
      </c>
      <c r="H535" s="78">
        <f t="shared" si="55"/>
      </c>
    </row>
    <row r="536" spans="2:8" ht="12.75">
      <c r="B536" s="37">
        <f t="shared" si="49"/>
      </c>
      <c r="C536" s="50">
        <f t="shared" si="50"/>
      </c>
      <c r="D536" s="54">
        <f t="shared" si="51"/>
      </c>
      <c r="E536" s="54">
        <f t="shared" si="52"/>
      </c>
      <c r="F536" s="54">
        <f t="shared" si="53"/>
      </c>
      <c r="G536" s="73">
        <f t="shared" si="54"/>
      </c>
      <c r="H536" s="78">
        <f t="shared" si="55"/>
      </c>
    </row>
    <row r="537" spans="2:8" ht="12.75">
      <c r="B537" s="37">
        <f t="shared" si="49"/>
      </c>
      <c r="C537" s="50">
        <f t="shared" si="50"/>
      </c>
      <c r="D537" s="54">
        <f t="shared" si="51"/>
      </c>
      <c r="E537" s="54">
        <f t="shared" si="52"/>
      </c>
      <c r="F537" s="54">
        <f t="shared" si="53"/>
      </c>
      <c r="G537" s="73">
        <f t="shared" si="54"/>
      </c>
      <c r="H537" s="78">
        <f t="shared" si="55"/>
      </c>
    </row>
    <row r="538" spans="2:8" ht="12.75">
      <c r="B538" s="37">
        <f t="shared" si="49"/>
      </c>
      <c r="C538" s="50">
        <f t="shared" si="50"/>
      </c>
      <c r="D538" s="54">
        <f t="shared" si="51"/>
      </c>
      <c r="E538" s="54">
        <f t="shared" si="52"/>
      </c>
      <c r="F538" s="54">
        <f t="shared" si="53"/>
      </c>
      <c r="G538" s="73">
        <f t="shared" si="54"/>
      </c>
      <c r="H538" s="78">
        <f t="shared" si="55"/>
      </c>
    </row>
    <row r="539" spans="2:8" ht="12.75">
      <c r="B539" s="37">
        <f aca="true" t="shared" si="56" ref="B539:B571">pagam.Num</f>
      </c>
      <c r="C539" s="50">
        <f aca="true" t="shared" si="57" ref="C539:C571">Mostra.Data</f>
      </c>
      <c r="D539" s="54">
        <f aca="true" t="shared" si="58" ref="D539:D571">Bil.Iniz</f>
      </c>
      <c r="E539" s="54">
        <f aca="true" t="shared" si="59" ref="E539:E571">Interesse</f>
      </c>
      <c r="F539" s="54">
        <f aca="true" t="shared" si="60" ref="F539:F571">Capitale</f>
      </c>
      <c r="G539" s="73">
        <f aca="true" t="shared" si="61" ref="G539:G571">Bilancio.finale</f>
      </c>
      <c r="H539" s="78">
        <f aca="true" t="shared" si="62" ref="H539:H571">Interesse.Comp</f>
      </c>
    </row>
    <row r="540" spans="2:8" ht="12.75">
      <c r="B540" s="37">
        <f t="shared" si="56"/>
      </c>
      <c r="C540" s="50">
        <f t="shared" si="57"/>
      </c>
      <c r="D540" s="54">
        <f t="shared" si="58"/>
      </c>
      <c r="E540" s="54">
        <f t="shared" si="59"/>
      </c>
      <c r="F540" s="54">
        <f t="shared" si="60"/>
      </c>
      <c r="G540" s="73">
        <f t="shared" si="61"/>
      </c>
      <c r="H540" s="78">
        <f t="shared" si="62"/>
      </c>
    </row>
    <row r="541" spans="2:8" ht="12.75">
      <c r="B541" s="37">
        <f t="shared" si="56"/>
      </c>
      <c r="C541" s="50">
        <f t="shared" si="57"/>
      </c>
      <c r="D541" s="54">
        <f t="shared" si="58"/>
      </c>
      <c r="E541" s="54">
        <f t="shared" si="59"/>
      </c>
      <c r="F541" s="54">
        <f t="shared" si="60"/>
      </c>
      <c r="G541" s="73">
        <f t="shared" si="61"/>
      </c>
      <c r="H541" s="78">
        <f t="shared" si="62"/>
      </c>
    </row>
    <row r="542" spans="2:8" ht="12.75">
      <c r="B542" s="37">
        <f t="shared" si="56"/>
      </c>
      <c r="C542" s="50">
        <f t="shared" si="57"/>
      </c>
      <c r="D542" s="54">
        <f t="shared" si="58"/>
      </c>
      <c r="E542" s="54">
        <f t="shared" si="59"/>
      </c>
      <c r="F542" s="54">
        <f t="shared" si="60"/>
      </c>
      <c r="G542" s="73">
        <f t="shared" si="61"/>
      </c>
      <c r="H542" s="78">
        <f t="shared" si="62"/>
      </c>
    </row>
    <row r="543" spans="2:8" ht="12.75">
      <c r="B543" s="37">
        <f t="shared" si="56"/>
      </c>
      <c r="C543" s="50">
        <f t="shared" si="57"/>
      </c>
      <c r="D543" s="54">
        <f t="shared" si="58"/>
      </c>
      <c r="E543" s="54">
        <f t="shared" si="59"/>
      </c>
      <c r="F543" s="54">
        <f t="shared" si="60"/>
      </c>
      <c r="G543" s="73">
        <f t="shared" si="61"/>
      </c>
      <c r="H543" s="78">
        <f t="shared" si="62"/>
      </c>
    </row>
    <row r="544" spans="2:8" ht="12.75">
      <c r="B544" s="37">
        <f t="shared" si="56"/>
      </c>
      <c r="C544" s="50">
        <f t="shared" si="57"/>
      </c>
      <c r="D544" s="54">
        <f t="shared" si="58"/>
      </c>
      <c r="E544" s="54">
        <f t="shared" si="59"/>
      </c>
      <c r="F544" s="54">
        <f t="shared" si="60"/>
      </c>
      <c r="G544" s="73">
        <f t="shared" si="61"/>
      </c>
      <c r="H544" s="78">
        <f t="shared" si="62"/>
      </c>
    </row>
    <row r="545" spans="2:8" ht="12.75">
      <c r="B545" s="37">
        <f t="shared" si="56"/>
      </c>
      <c r="C545" s="50">
        <f t="shared" si="57"/>
      </c>
      <c r="D545" s="54">
        <f t="shared" si="58"/>
      </c>
      <c r="E545" s="54">
        <f t="shared" si="59"/>
      </c>
      <c r="F545" s="54">
        <f t="shared" si="60"/>
      </c>
      <c r="G545" s="73">
        <f t="shared" si="61"/>
      </c>
      <c r="H545" s="78">
        <f t="shared" si="62"/>
      </c>
    </row>
    <row r="546" spans="2:8" ht="12.75">
      <c r="B546" s="37">
        <f t="shared" si="56"/>
      </c>
      <c r="C546" s="50">
        <f t="shared" si="57"/>
      </c>
      <c r="D546" s="54">
        <f t="shared" si="58"/>
      </c>
      <c r="E546" s="54">
        <f t="shared" si="59"/>
      </c>
      <c r="F546" s="54">
        <f t="shared" si="60"/>
      </c>
      <c r="G546" s="73">
        <f t="shared" si="61"/>
      </c>
      <c r="H546" s="78">
        <f t="shared" si="62"/>
      </c>
    </row>
    <row r="547" spans="2:8" ht="12.75">
      <c r="B547" s="37">
        <f t="shared" si="56"/>
      </c>
      <c r="C547" s="50">
        <f t="shared" si="57"/>
      </c>
      <c r="D547" s="54">
        <f t="shared" si="58"/>
      </c>
      <c r="E547" s="54">
        <f t="shared" si="59"/>
      </c>
      <c r="F547" s="54">
        <f t="shared" si="60"/>
      </c>
      <c r="G547" s="73">
        <f t="shared" si="61"/>
      </c>
      <c r="H547" s="78">
        <f t="shared" si="62"/>
      </c>
    </row>
    <row r="548" spans="2:8" ht="12.75">
      <c r="B548" s="37">
        <f t="shared" si="56"/>
      </c>
      <c r="C548" s="50">
        <f t="shared" si="57"/>
      </c>
      <c r="D548" s="54">
        <f t="shared" si="58"/>
      </c>
      <c r="E548" s="54">
        <f t="shared" si="59"/>
      </c>
      <c r="F548" s="54">
        <f t="shared" si="60"/>
      </c>
      <c r="G548" s="73">
        <f t="shared" si="61"/>
      </c>
      <c r="H548" s="78">
        <f t="shared" si="62"/>
      </c>
    </row>
    <row r="549" spans="2:8" ht="12.75">
      <c r="B549" s="37">
        <f t="shared" si="56"/>
      </c>
      <c r="C549" s="50">
        <f t="shared" si="57"/>
      </c>
      <c r="D549" s="54">
        <f t="shared" si="58"/>
      </c>
      <c r="E549" s="54">
        <f t="shared" si="59"/>
      </c>
      <c r="F549" s="54">
        <f t="shared" si="60"/>
      </c>
      <c r="G549" s="73">
        <f t="shared" si="61"/>
      </c>
      <c r="H549" s="78">
        <f t="shared" si="62"/>
      </c>
    </row>
    <row r="550" spans="2:8" ht="12.75">
      <c r="B550" s="37">
        <f t="shared" si="56"/>
      </c>
      <c r="C550" s="50">
        <f t="shared" si="57"/>
      </c>
      <c r="D550" s="54">
        <f t="shared" si="58"/>
      </c>
      <c r="E550" s="54">
        <f t="shared" si="59"/>
      </c>
      <c r="F550" s="54">
        <f t="shared" si="60"/>
      </c>
      <c r="G550" s="73">
        <f t="shared" si="61"/>
      </c>
      <c r="H550" s="78">
        <f t="shared" si="62"/>
      </c>
    </row>
    <row r="551" spans="2:8" ht="12.75">
      <c r="B551" s="37">
        <f t="shared" si="56"/>
      </c>
      <c r="C551" s="50">
        <f t="shared" si="57"/>
      </c>
      <c r="D551" s="54">
        <f t="shared" si="58"/>
      </c>
      <c r="E551" s="54">
        <f t="shared" si="59"/>
      </c>
      <c r="F551" s="54">
        <f t="shared" si="60"/>
      </c>
      <c r="G551" s="73">
        <f t="shared" si="61"/>
      </c>
      <c r="H551" s="78">
        <f t="shared" si="62"/>
      </c>
    </row>
    <row r="552" spans="2:8" ht="12.75">
      <c r="B552" s="37">
        <f t="shared" si="56"/>
      </c>
      <c r="C552" s="50">
        <f t="shared" si="57"/>
      </c>
      <c r="D552" s="54">
        <f t="shared" si="58"/>
      </c>
      <c r="E552" s="54">
        <f t="shared" si="59"/>
      </c>
      <c r="F552" s="54">
        <f t="shared" si="60"/>
      </c>
      <c r="G552" s="73">
        <f t="shared" si="61"/>
      </c>
      <c r="H552" s="78">
        <f t="shared" si="62"/>
      </c>
    </row>
    <row r="553" spans="2:8" ht="12.75">
      <c r="B553" s="37">
        <f t="shared" si="56"/>
      </c>
      <c r="C553" s="50">
        <f t="shared" si="57"/>
      </c>
      <c r="D553" s="54">
        <f t="shared" si="58"/>
      </c>
      <c r="E553" s="54">
        <f t="shared" si="59"/>
      </c>
      <c r="F553" s="54">
        <f t="shared" si="60"/>
      </c>
      <c r="G553" s="73">
        <f t="shared" si="61"/>
      </c>
      <c r="H553" s="78">
        <f t="shared" si="62"/>
      </c>
    </row>
    <row r="554" spans="2:8" ht="12.75">
      <c r="B554" s="37">
        <f t="shared" si="56"/>
      </c>
      <c r="C554" s="50">
        <f t="shared" si="57"/>
      </c>
      <c r="D554" s="54">
        <f t="shared" si="58"/>
      </c>
      <c r="E554" s="54">
        <f t="shared" si="59"/>
      </c>
      <c r="F554" s="54">
        <f t="shared" si="60"/>
      </c>
      <c r="G554" s="73">
        <f t="shared" si="61"/>
      </c>
      <c r="H554" s="78">
        <f t="shared" si="62"/>
      </c>
    </row>
    <row r="555" spans="2:8" ht="12.75">
      <c r="B555" s="37">
        <f t="shared" si="56"/>
      </c>
      <c r="C555" s="50">
        <f t="shared" si="57"/>
      </c>
      <c r="D555" s="54">
        <f t="shared" si="58"/>
      </c>
      <c r="E555" s="54">
        <f t="shared" si="59"/>
      </c>
      <c r="F555" s="54">
        <f t="shared" si="60"/>
      </c>
      <c r="G555" s="73">
        <f t="shared" si="61"/>
      </c>
      <c r="H555" s="78">
        <f t="shared" si="62"/>
      </c>
    </row>
    <row r="556" spans="2:8" ht="12.75">
      <c r="B556" s="37">
        <f t="shared" si="56"/>
      </c>
      <c r="C556" s="50">
        <f t="shared" si="57"/>
      </c>
      <c r="D556" s="54">
        <f t="shared" si="58"/>
      </c>
      <c r="E556" s="54">
        <f t="shared" si="59"/>
      </c>
      <c r="F556" s="54">
        <f t="shared" si="60"/>
      </c>
      <c r="G556" s="73">
        <f t="shared" si="61"/>
      </c>
      <c r="H556" s="78">
        <f t="shared" si="62"/>
      </c>
    </row>
    <row r="557" spans="2:8" ht="12.75">
      <c r="B557" s="37">
        <f t="shared" si="56"/>
      </c>
      <c r="C557" s="50">
        <f t="shared" si="57"/>
      </c>
      <c r="D557" s="54">
        <f t="shared" si="58"/>
      </c>
      <c r="E557" s="54">
        <f t="shared" si="59"/>
      </c>
      <c r="F557" s="54">
        <f t="shared" si="60"/>
      </c>
      <c r="G557" s="73">
        <f t="shared" si="61"/>
      </c>
      <c r="H557" s="78">
        <f t="shared" si="62"/>
      </c>
    </row>
    <row r="558" spans="2:8" ht="12.75">
      <c r="B558" s="37">
        <f t="shared" si="56"/>
      </c>
      <c r="C558" s="50">
        <f t="shared" si="57"/>
      </c>
      <c r="D558" s="54">
        <f t="shared" si="58"/>
      </c>
      <c r="E558" s="54">
        <f t="shared" si="59"/>
      </c>
      <c r="F558" s="54">
        <f t="shared" si="60"/>
      </c>
      <c r="G558" s="73">
        <f t="shared" si="61"/>
      </c>
      <c r="H558" s="78">
        <f t="shared" si="62"/>
      </c>
    </row>
    <row r="559" spans="2:8" ht="12.75">
      <c r="B559" s="37">
        <f t="shared" si="56"/>
      </c>
      <c r="C559" s="50">
        <f t="shared" si="57"/>
      </c>
      <c r="D559" s="54">
        <f t="shared" si="58"/>
      </c>
      <c r="E559" s="54">
        <f t="shared" si="59"/>
      </c>
      <c r="F559" s="54">
        <f t="shared" si="60"/>
      </c>
      <c r="G559" s="73">
        <f t="shared" si="61"/>
      </c>
      <c r="H559" s="78">
        <f t="shared" si="62"/>
      </c>
    </row>
    <row r="560" spans="2:8" ht="12.75">
      <c r="B560" s="37">
        <f t="shared" si="56"/>
      </c>
      <c r="C560" s="50">
        <f t="shared" si="57"/>
      </c>
      <c r="D560" s="54">
        <f t="shared" si="58"/>
      </c>
      <c r="E560" s="54">
        <f t="shared" si="59"/>
      </c>
      <c r="F560" s="54">
        <f t="shared" si="60"/>
      </c>
      <c r="G560" s="73">
        <f t="shared" si="61"/>
      </c>
      <c r="H560" s="78">
        <f t="shared" si="62"/>
      </c>
    </row>
    <row r="561" spans="2:8" ht="12.75">
      <c r="B561" s="37">
        <f t="shared" si="56"/>
      </c>
      <c r="C561" s="50">
        <f t="shared" si="57"/>
      </c>
      <c r="D561" s="54">
        <f t="shared" si="58"/>
      </c>
      <c r="E561" s="54">
        <f t="shared" si="59"/>
      </c>
      <c r="F561" s="54">
        <f t="shared" si="60"/>
      </c>
      <c r="G561" s="73">
        <f t="shared" si="61"/>
      </c>
      <c r="H561" s="78">
        <f t="shared" si="62"/>
      </c>
    </row>
    <row r="562" spans="2:8" ht="12.75">
      <c r="B562" s="37">
        <f t="shared" si="56"/>
      </c>
      <c r="C562" s="50">
        <f t="shared" si="57"/>
      </c>
      <c r="D562" s="54">
        <f t="shared" si="58"/>
      </c>
      <c r="E562" s="54">
        <f t="shared" si="59"/>
      </c>
      <c r="F562" s="54">
        <f t="shared" si="60"/>
      </c>
      <c r="G562" s="73">
        <f t="shared" si="61"/>
      </c>
      <c r="H562" s="78">
        <f t="shared" si="62"/>
      </c>
    </row>
    <row r="563" spans="2:8" ht="12.75">
      <c r="B563" s="37">
        <f t="shared" si="56"/>
      </c>
      <c r="C563" s="50">
        <f t="shared" si="57"/>
      </c>
      <c r="D563" s="54">
        <f t="shared" si="58"/>
      </c>
      <c r="E563" s="54">
        <f t="shared" si="59"/>
      </c>
      <c r="F563" s="54">
        <f t="shared" si="60"/>
      </c>
      <c r="G563" s="73">
        <f t="shared" si="61"/>
      </c>
      <c r="H563" s="78">
        <f t="shared" si="62"/>
      </c>
    </row>
    <row r="564" spans="2:8" ht="12.75">
      <c r="B564" s="37">
        <f t="shared" si="56"/>
      </c>
      <c r="C564" s="50">
        <f t="shared" si="57"/>
      </c>
      <c r="D564" s="54">
        <f t="shared" si="58"/>
      </c>
      <c r="E564" s="54">
        <f t="shared" si="59"/>
      </c>
      <c r="F564" s="54">
        <f t="shared" si="60"/>
      </c>
      <c r="G564" s="73">
        <f t="shared" si="61"/>
      </c>
      <c r="H564" s="78">
        <f t="shared" si="62"/>
      </c>
    </row>
    <row r="565" spans="2:8" ht="12.75">
      <c r="B565" s="37">
        <f t="shared" si="56"/>
      </c>
      <c r="C565" s="50">
        <f t="shared" si="57"/>
      </c>
      <c r="D565" s="54">
        <f t="shared" si="58"/>
      </c>
      <c r="E565" s="54">
        <f t="shared" si="59"/>
      </c>
      <c r="F565" s="54">
        <f t="shared" si="60"/>
      </c>
      <c r="G565" s="73">
        <f t="shared" si="61"/>
      </c>
      <c r="H565" s="78">
        <f t="shared" si="62"/>
      </c>
    </row>
    <row r="566" spans="2:8" ht="12.75">
      <c r="B566" s="37">
        <f t="shared" si="56"/>
      </c>
      <c r="C566" s="50">
        <f t="shared" si="57"/>
      </c>
      <c r="D566" s="54">
        <f t="shared" si="58"/>
      </c>
      <c r="E566" s="54">
        <f t="shared" si="59"/>
      </c>
      <c r="F566" s="54">
        <f t="shared" si="60"/>
      </c>
      <c r="G566" s="73">
        <f t="shared" si="61"/>
      </c>
      <c r="H566" s="78">
        <f t="shared" si="62"/>
      </c>
    </row>
    <row r="567" spans="2:8" ht="12.75">
      <c r="B567" s="37">
        <f t="shared" si="56"/>
      </c>
      <c r="C567" s="50">
        <f t="shared" si="57"/>
      </c>
      <c r="D567" s="54">
        <f t="shared" si="58"/>
      </c>
      <c r="E567" s="54">
        <f t="shared" si="59"/>
      </c>
      <c r="F567" s="54">
        <f t="shared" si="60"/>
      </c>
      <c r="G567" s="73">
        <f t="shared" si="61"/>
      </c>
      <c r="H567" s="78">
        <f t="shared" si="62"/>
      </c>
    </row>
    <row r="568" spans="2:8" ht="12.75">
      <c r="B568" s="37">
        <f t="shared" si="56"/>
      </c>
      <c r="C568" s="50">
        <f t="shared" si="57"/>
      </c>
      <c r="D568" s="54">
        <f t="shared" si="58"/>
      </c>
      <c r="E568" s="54">
        <f t="shared" si="59"/>
      </c>
      <c r="F568" s="54">
        <f t="shared" si="60"/>
      </c>
      <c r="G568" s="73">
        <f t="shared" si="61"/>
      </c>
      <c r="H568" s="78">
        <f t="shared" si="62"/>
      </c>
    </row>
    <row r="569" spans="2:8" ht="12.75">
      <c r="B569" s="37">
        <f t="shared" si="56"/>
      </c>
      <c r="C569" s="50">
        <f t="shared" si="57"/>
      </c>
      <c r="D569" s="54">
        <f t="shared" si="58"/>
      </c>
      <c r="E569" s="54">
        <f t="shared" si="59"/>
      </c>
      <c r="F569" s="54">
        <f t="shared" si="60"/>
      </c>
      <c r="G569" s="73">
        <f t="shared" si="61"/>
      </c>
      <c r="H569" s="78">
        <f t="shared" si="62"/>
      </c>
    </row>
    <row r="570" spans="2:8" ht="12.75">
      <c r="B570" s="37">
        <f t="shared" si="56"/>
      </c>
      <c r="C570" s="50">
        <f t="shared" si="57"/>
      </c>
      <c r="D570" s="54">
        <f t="shared" si="58"/>
      </c>
      <c r="E570" s="54">
        <f t="shared" si="59"/>
      </c>
      <c r="F570" s="54">
        <f t="shared" si="60"/>
      </c>
      <c r="G570" s="73">
        <f t="shared" si="61"/>
      </c>
      <c r="H570" s="78">
        <f t="shared" si="62"/>
      </c>
    </row>
    <row r="571" spans="2:8" ht="12.75">
      <c r="B571" s="37">
        <f t="shared" si="56"/>
      </c>
      <c r="C571" s="50">
        <f t="shared" si="57"/>
      </c>
      <c r="D571" s="54">
        <f t="shared" si="58"/>
      </c>
      <c r="E571" s="54">
        <f t="shared" si="59"/>
      </c>
      <c r="F571" s="54">
        <f t="shared" si="60"/>
      </c>
      <c r="G571" s="73">
        <f t="shared" si="61"/>
      </c>
      <c r="H571" s="78">
        <f t="shared" si="62"/>
      </c>
    </row>
  </sheetData>
  <sheetProtection password="8CB3" sheet="1" formatCells="0" formatColumns="0" formatRows="0" insertColumns="0" insertRows="0" insertHyperlinks="0" deleteColumns="0" deleteRows="0" sort="0" autoFilter="0" pivotTables="0"/>
  <hyperlinks>
    <hyperlink ref="E4:I4" r:id="rId1" tooltip="Mutuo Con Durata Fino A 40 Anni: Conviene? + Banche Che Lo Fanno" display="Mutuo Con Durata Fino A 40 Anni: Conviene? + Banche Che Lo Fanno"/>
    <hyperlink ref="E2:I2" r:id="rId2" tooltip="Calcolo Per Mutuo Consolidamento Debiti in Unica Rata + Liquidità" display="Calcolo Per Mutuo Consolidamento Debiti in Unica Rata + Liquidità"/>
    <hyperlink ref="E3:I3" r:id="rId3" tooltip="Calcolo Del Rapporto Tra Rata e Reddito in Un Mutuo: Come Averlo Alto!" display="Calcolo Del Rapporto Tra Rata e Reddito in Un Mutuo: Come Averlo Alto!"/>
    <hyperlink ref="F13:H13" r:id="rId4" tooltip="Calcolo Rata di PreAmmortamento Mutuo + Excel" display="Calcolo Rata di PreAmmortamento Mutuo + Excel"/>
    <hyperlink ref="F14:H14" r:id="rId5" tooltip="Calcolo Costi Mutuo Con Prima Rata Fino a Dopo 12 Mesi" display="Calcolo Mutuo Con Prima Rata Fino a Dopo 12 Mesi"/>
  </hyperlinks>
  <printOptions/>
  <pageMargins left="0.7874015748031497" right="0.7874015748031497" top="0.7086614173228347" bottom="0.7480314960629921" header="0.5118110236220472" footer="0.5118110236220472"/>
  <pageSetup orientation="portrait" paperSize="9" scale="80" r:id="rId7"/>
  <headerFooter alignWithMargins="0">
    <oddFooter>&amp;C&amp;11Pagina &amp;P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SocialFin.it</Manager>
  <Company>www.socialfin.it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simulazione piano ammortamento mutuo excel 2024</dc:title>
  <dc:subject>simulazione piano ammortamento mutuo excel</dc:subject>
  <dc:creator>SocialFin.it</dc:creator>
  <cp:keywords>piano; ammortamento; calcolo; simulazione; mutuo; excel; xls</cp:keywords>
  <dc:description>Foglio per la simulazione di calcolo di un piano di ammortamento mutuo excel xls alla francese by SocialFin.it versione 2024</dc:description>
  <cp:lastModifiedBy>Rodolfo</cp:lastModifiedBy>
  <cp:lastPrinted>2007-08-06T12:26:11Z</cp:lastPrinted>
  <dcterms:created xsi:type="dcterms:W3CDTF">2000-09-27T14:26:38Z</dcterms:created>
  <dcterms:modified xsi:type="dcterms:W3CDTF">2023-12-19T11:41:29Z</dcterms:modified>
  <cp:category>software; applicazione; programma; calcolo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cialFin.it">
    <vt:lpwstr>SocialFin.it</vt:lpwstr>
  </property>
  <property fmtid="{D5CDD505-2E9C-101B-9397-08002B2CF9AE}" pid="3" name="simulazione piano ammortamento mutuo excel">
    <vt:lpwstr>simulazione piano ammortamento mutuo excel</vt:lpwstr>
  </property>
</Properties>
</file>